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40" windowWidth="20115" windowHeight="7620" activeTab="0"/>
  </bookViews>
  <sheets>
    <sheet name="КАСКО" sheetId="1" r:id="rId1"/>
  </sheets>
  <definedNames>
    <definedName name="_xlnm.Print_Area" localSheetId="0">'КАСКО'!$A$1:$BI$254</definedName>
  </definedNames>
  <calcPr fullCalcOnLoad="1"/>
</workbook>
</file>

<file path=xl/sharedStrings.xml><?xml version="1.0" encoding="utf-8"?>
<sst xmlns="http://schemas.openxmlformats.org/spreadsheetml/2006/main" count="87" uniqueCount="74">
  <si>
    <t>Тип транспортного засобу:</t>
  </si>
  <si>
    <t>Страхова сума на ТЗ:</t>
  </si>
  <si>
    <t>Період експлуатації:</t>
  </si>
  <si>
    <t>Перелік страхових ризиків:</t>
  </si>
  <si>
    <t>Строк дії договору:</t>
  </si>
  <si>
    <t>Територія дії Договору:</t>
  </si>
  <si>
    <t>Страхувальник:</t>
  </si>
  <si>
    <t>Виплата страхового відшкодування без вирахування</t>
  </si>
  <si>
    <t>експлуатаційної зношеності запасних частин, що підлягають заміні:</t>
  </si>
  <si>
    <t>Найменьший вік серед допущених до керування осіб*:</t>
  </si>
  <si>
    <t>Характер використання ТЗ:</t>
  </si>
  <si>
    <t>Виплата відшкодування незалежно від зміни валютного курсу:</t>
  </si>
  <si>
    <t>Кількість застрахованих ТЗ:</t>
  </si>
  <si>
    <t>Програма страхування:</t>
  </si>
  <si>
    <t>Поновлення договору страхування:</t>
  </si>
  <si>
    <t>Умова "До першого страхового випадку":</t>
  </si>
  <si>
    <t>Андеррайтерський коефіціент:</t>
  </si>
  <si>
    <t>Необхідний рівень КВ:</t>
  </si>
  <si>
    <t>Поправочний коефіціент:</t>
  </si>
  <si>
    <r>
      <t xml:space="preserve">Автомобілем є: </t>
    </r>
    <r>
      <rPr>
        <b/>
        <i/>
        <sz val="10"/>
        <color indexed="8"/>
        <rFont val="Times New Roman"/>
        <family val="1"/>
      </rPr>
      <t>Audi A6,A8,S6,S8,Q7; BMW; Infinity FX35, FX45; Honda Civic, Accord; Lexus GX, LX, RX; Mercedes S серій; Toyota Land Cruiser Prado</t>
    </r>
  </si>
  <si>
    <t>Страховий тариф, %</t>
  </si>
  <si>
    <t>Страховий платіж, грн.</t>
  </si>
  <si>
    <t>Франшиза за ризиками:                        "ДТП", "ПДТО",                    "Стихійне лихо", "Пожежа, вибух", "Зовнішній вплив"</t>
  </si>
  <si>
    <t>Франшиза за ризиком                                                    "Незаконне заволодіння"</t>
  </si>
  <si>
    <t>,</t>
  </si>
  <si>
    <t>К-25</t>
  </si>
  <si>
    <t>Износ</t>
  </si>
  <si>
    <t xml:space="preserve"> </t>
  </si>
  <si>
    <t>К7</t>
  </si>
  <si>
    <t>К5</t>
  </si>
  <si>
    <t>К13</t>
  </si>
  <si>
    <t>Порядок сплати страхового платежу*:</t>
  </si>
  <si>
    <t>K15</t>
  </si>
  <si>
    <t>К1</t>
  </si>
  <si>
    <t>К6</t>
  </si>
  <si>
    <t>К14</t>
  </si>
  <si>
    <t>%</t>
  </si>
  <si>
    <t>фильтруем ограничение по комиссии в 25%</t>
  </si>
  <si>
    <t>К9</t>
  </si>
  <si>
    <t>К8</t>
  </si>
  <si>
    <t>К2</t>
  </si>
  <si>
    <t>К12</t>
  </si>
  <si>
    <t>К11</t>
  </si>
  <si>
    <t>К10</t>
  </si>
  <si>
    <t>Критеріі водійського стажу та віку серед допущених до керування осіб**:</t>
  </si>
  <si>
    <t>T</t>
  </si>
  <si>
    <t>КВ</t>
  </si>
  <si>
    <t>Т</t>
  </si>
  <si>
    <t>v.</t>
  </si>
  <si>
    <t>1.</t>
  </si>
  <si>
    <r>
      <t>** - Якщо договором страхування будуть передбачені обмеження щодо віку та стажу осіб, допущених до керування, то виплата по особах, що не задовольняють обмеженням по найменшому віку та стажу по ризику ДТП здійснюватись буде, але з урахуванням</t>
    </r>
    <r>
      <rPr>
        <b/>
        <i/>
        <sz val="10"/>
        <color indexed="8"/>
        <rFont val="Times New Roman"/>
        <family val="1"/>
      </rPr>
      <t xml:space="preserve"> додаткової франшизи 3%</t>
    </r>
  </si>
  <si>
    <t>Наші суттєві переваги:</t>
  </si>
  <si>
    <t>Ми не залишаємо ВАС наодинці, з не передбачуваними обставинами</t>
  </si>
  <si>
    <t>Цілодобово, в будь-якому куточку України,</t>
  </si>
  <si>
    <t>ВИ можете отримати комплекс цілодобової безкоштовної підтримки:</t>
  </si>
  <si>
    <r>
      <t xml:space="preserve">• Ремонт автомобіля на </t>
    </r>
    <r>
      <rPr>
        <b/>
        <i/>
        <sz val="12"/>
        <color indexed="8"/>
        <rFont val="Times New Roman"/>
        <family val="1"/>
      </rPr>
      <t xml:space="preserve">гарантійних СТО </t>
    </r>
  </si>
  <si>
    <r>
      <t xml:space="preserve">• Виплата страхового відшкодування </t>
    </r>
    <r>
      <rPr>
        <b/>
        <i/>
        <sz val="12"/>
        <color indexed="8"/>
        <rFont val="Times New Roman"/>
        <family val="1"/>
      </rPr>
      <t>на рахунок СТО</t>
    </r>
  </si>
  <si>
    <r>
      <t xml:space="preserve">• </t>
    </r>
    <r>
      <rPr>
        <b/>
        <i/>
        <sz val="12"/>
        <color indexed="8"/>
        <rFont val="Times New Roman"/>
        <family val="1"/>
      </rPr>
      <t>Відсутність обмежень</t>
    </r>
    <r>
      <rPr>
        <i/>
        <sz val="12"/>
        <color indexed="8"/>
        <rFont val="Times New Roman"/>
        <family val="1"/>
      </rPr>
      <t xml:space="preserve"> щодо Вашої вини в ДТП</t>
    </r>
  </si>
  <si>
    <r>
      <t xml:space="preserve">• </t>
    </r>
    <r>
      <rPr>
        <b/>
        <i/>
        <sz val="12"/>
        <color indexed="8"/>
        <rFont val="Times New Roman"/>
        <family val="1"/>
      </rPr>
      <t>Відсутність обмежень</t>
    </r>
    <r>
      <rPr>
        <i/>
        <sz val="12"/>
        <color indexed="8"/>
        <rFont val="Times New Roman"/>
        <family val="1"/>
      </rPr>
      <t xml:space="preserve"> щодо місця та часу угону автомобіля</t>
    </r>
  </si>
  <si>
    <r>
      <t xml:space="preserve">• Страхування </t>
    </r>
    <r>
      <rPr>
        <b/>
        <i/>
        <sz val="12"/>
        <color indexed="8"/>
        <rFont val="Times New Roman"/>
        <family val="1"/>
      </rPr>
      <t xml:space="preserve">без вирахування експлуатаційної зношеності </t>
    </r>
    <r>
      <rPr>
        <i/>
        <sz val="12"/>
        <color indexed="8"/>
        <rFont val="Times New Roman"/>
        <family val="1"/>
      </rPr>
      <t>запасних частин і деталей, що підлягають заміні</t>
    </r>
  </si>
  <si>
    <r>
      <t xml:space="preserve">• Виплата страхового відшкодування </t>
    </r>
    <r>
      <rPr>
        <b/>
        <i/>
        <sz val="12"/>
        <color indexed="8"/>
        <rFont val="Times New Roman"/>
        <family val="1"/>
      </rPr>
      <t>без довідки компетентних органів</t>
    </r>
    <r>
      <rPr>
        <i/>
        <sz val="12"/>
        <color indexed="8"/>
        <rFont val="Times New Roman"/>
        <family val="1"/>
      </rPr>
      <t xml:space="preserve"> (за програмами "Комфорт" та "Еліт")</t>
    </r>
  </si>
  <si>
    <r>
      <t xml:space="preserve">• </t>
    </r>
    <r>
      <rPr>
        <b/>
        <i/>
        <sz val="12"/>
        <color indexed="8"/>
        <rFont val="Times New Roman"/>
        <family val="1"/>
      </rPr>
      <t>Компенсація підтверджених витрат</t>
    </r>
    <r>
      <rPr>
        <i/>
        <sz val="12"/>
        <color indexed="8"/>
        <rFont val="Times New Roman"/>
        <family val="1"/>
      </rPr>
      <t xml:space="preserve"> на евакуацію автомобіля в разі ДТП</t>
    </r>
  </si>
  <si>
    <r>
      <t xml:space="preserve">• </t>
    </r>
    <r>
      <rPr>
        <b/>
        <i/>
        <sz val="12"/>
        <color indexed="8"/>
        <rFont val="Times New Roman"/>
        <family val="1"/>
      </rPr>
      <t>Компенсація підтверджених витрат</t>
    </r>
    <r>
      <rPr>
        <i/>
        <sz val="12"/>
        <color indexed="8"/>
        <rFont val="Times New Roman"/>
        <family val="1"/>
      </rPr>
      <t xml:space="preserve"> на таксі</t>
    </r>
  </si>
  <si>
    <r>
      <t xml:space="preserve">• У разі пошкодження виключно скляних деталей автомобіля виплата здійснюється </t>
    </r>
    <r>
      <rPr>
        <b/>
        <i/>
        <sz val="12"/>
        <color indexed="8"/>
        <rFont val="Times New Roman"/>
        <family val="1"/>
      </rPr>
      <t>без надання довідки з компетентних органів</t>
    </r>
  </si>
  <si>
    <r>
      <t xml:space="preserve">•          Цілодобова робота </t>
    </r>
    <r>
      <rPr>
        <b/>
        <i/>
        <sz val="12"/>
        <color indexed="8"/>
        <rFont val="Times New Roman"/>
        <family val="1"/>
      </rPr>
      <t>контактного центру</t>
    </r>
    <r>
      <rPr>
        <i/>
        <sz val="12"/>
        <color indexed="8"/>
        <rFont val="Times New Roman"/>
        <family val="1"/>
      </rPr>
      <t>;</t>
    </r>
  </si>
  <si>
    <r>
      <t xml:space="preserve">•          </t>
    </r>
    <r>
      <rPr>
        <b/>
        <i/>
        <sz val="12"/>
        <color indexed="8"/>
        <rFont val="Times New Roman"/>
        <family val="1"/>
      </rPr>
      <t>Виїзд</t>
    </r>
    <r>
      <rPr>
        <i/>
        <sz val="12"/>
        <color indexed="8"/>
        <rFont val="Times New Roman"/>
        <family val="1"/>
      </rPr>
      <t xml:space="preserve"> аварійного комісара на місце ДТП;</t>
    </r>
  </si>
  <si>
    <r>
      <t xml:space="preserve">•          </t>
    </r>
    <r>
      <rPr>
        <b/>
        <i/>
        <sz val="12"/>
        <color indexed="8"/>
        <rFont val="Times New Roman"/>
        <family val="1"/>
      </rPr>
      <t>Виклик</t>
    </r>
    <r>
      <rPr>
        <i/>
        <sz val="12"/>
        <color indexed="8"/>
        <rFont val="Times New Roman"/>
        <family val="1"/>
      </rPr>
      <t xml:space="preserve"> через Контактний Центр на місце ДТП евакуатора, ДАІ, МВС, тощо;</t>
    </r>
  </si>
  <si>
    <r>
      <t xml:space="preserve">•         Цілодобова можливість </t>
    </r>
    <r>
      <rPr>
        <b/>
        <i/>
        <sz val="12"/>
        <color indexed="8"/>
        <rFont val="Times New Roman"/>
        <family val="1"/>
      </rPr>
      <t>отримання інформації</t>
    </r>
    <r>
      <rPr>
        <i/>
        <sz val="12"/>
        <color indexed="8"/>
        <rFont val="Times New Roman"/>
        <family val="1"/>
      </rPr>
      <t xml:space="preserve"> стосовно страхового випадку;</t>
    </r>
  </si>
  <si>
    <t xml:space="preserve">  * розтермінування страхового платежу можливе лише при умові, що загальний страховий платіж перевищує 3 000 грн.</t>
  </si>
  <si>
    <t>ШАНОВНІ!</t>
  </si>
  <si>
    <r>
      <t xml:space="preserve">     Приватне акціонерне товариство
     „Українська страхова компанія 
     „Княжа Вієнна Іншуранс Груп”
     Київська територіальна філія
     02094, м. Київ, вул. Попудренко, буд. 52, 1 поверх
     тел.: +38-044-559-17-62
     п/р 26507000132311 в АТ «Ерсте Банк»
     ЄДРПОУ 24175269    МФО 380009
     Mail: A.Sinelnychenko@kniazha.com.ua
     Web: </t>
    </r>
    <r>
      <rPr>
        <b/>
        <u val="single"/>
        <sz val="11"/>
        <color indexed="8"/>
        <rFont val="Times New Roman"/>
        <family val="1"/>
      </rPr>
      <t>http://kniazha.com.ua</t>
    </r>
  </si>
  <si>
    <r>
      <t xml:space="preserve">     Приватне акціонерне товариство
    „Українська страхова компанія
      „Княжа Вієнна Іншуранс Груп”
     Київська територіальна філія
     02094, м. Київ, вул. Попудренко, буд. 52, 1 поверх
тел.: +38-044-559-17-62     
     п/р 26507000132311 в АТ «Ерсте Банк»
     ЄДРПОУ 24175269    МФО 380009
     Mail: A.Sinelnychenko@kniazha.com.ua
     Web: </t>
    </r>
    <r>
      <rPr>
        <b/>
        <u val="single"/>
        <sz val="11"/>
        <color indexed="8"/>
        <rFont val="Times New Roman"/>
        <family val="1"/>
      </rPr>
      <t>http://kniazha.com.ua</t>
    </r>
  </si>
  <si>
    <r>
      <t xml:space="preserve">      ПрАТ «Українська страхова компанія «Княжа Вієнна Іншуранс Груп» - </t>
    </r>
    <r>
      <rPr>
        <i/>
        <sz val="12"/>
        <color indexed="8"/>
        <rFont val="Times New Roman"/>
        <family val="1"/>
      </rPr>
      <t xml:space="preserve">універсальна страхова компанія, що демонструє високі темпи розвитку.                                                              Діяльність Української страхової компанії «Княжа Вієнна Іншуранс Груп» націлена на задоволення сучасних потреб суспільства України у страхових послугах, компанія розвиває масові продукти, пов’язані з автострахуванням (КАСКО, ОСЦВ), а також медичне та майнове страхування
      Гарантії якості та фінансової стабільності УСК «Княжа Вієнна Іншуранс Груп» надає Віденська страхова група (Vienna Insurance Group), яка успішно працює на європейському страховому ринку з 1824 року. Відмінна фінансова потужність Групи підтверджена міжнародним рейтинговим агентством «Standard &amp; Poor's», яке високо оцінило фінансову стабільність Vienna Insurance Group, надавши їй рейтингову оцінку "А+ позитивний".
      Сьогодні УСК «Княжа Вієнна Іншуранс Груп» входить в ТОП-5 лідерів страхового ринку України. Її приналежність до Vienna Insurance Group, одного з лідерів страхового ринку Європи та номеру 1 на страховому ринку Центральної та Східної Європи, дає можливість гарантувати надійність страховика та обов’язковість виконання взятих перед клієнтами зобов’язань.
                                                                                                                                          </t>
    </r>
    <r>
      <rPr>
        <b/>
        <i/>
        <u val="single"/>
        <sz val="11"/>
        <color indexed="8"/>
        <rFont val="Times New Roman"/>
        <family val="1"/>
      </rPr>
      <t>УМОВИ СТРАХУВАННЯ:</t>
    </r>
    <r>
      <rPr>
        <b/>
        <i/>
        <sz val="12"/>
        <color indexed="8"/>
        <rFont val="Times New Roman"/>
        <family val="1"/>
      </rPr>
      <t xml:space="preserve">
</t>
    </r>
  </si>
  <si>
    <t>грн.</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</si>
</sst>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422]"/>
    <numFmt numFmtId="165" formatCode="#,##0.00_р_."/>
  </numFmts>
  <fonts count="77">
    <font>
      <sz val="11"/>
      <color theme="1"/>
      <name val="Calibri"/>
      <family val="2"/>
    </font>
    <font>
      <sz val="11"/>
      <color indexed="8"/>
      <name val="Calibri"/>
      <family val="2"/>
    </font>
    <font>
      <b/>
      <i/>
      <sz val="12"/>
      <color indexed="8"/>
      <name val="Times New Roman"/>
      <family val="1"/>
    </font>
    <font>
      <b/>
      <i/>
      <sz val="10"/>
      <color indexed="8"/>
      <name val="Times New Roman"/>
      <family val="1"/>
    </font>
    <font>
      <i/>
      <sz val="12"/>
      <color indexed="8"/>
      <name val="Times New Roman"/>
      <family val="1"/>
    </font>
    <font>
      <b/>
      <u val="single"/>
      <sz val="11"/>
      <color indexed="8"/>
      <name val="Times New Roman"/>
      <family val="1"/>
    </font>
    <font>
      <b/>
      <i/>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u val="single"/>
      <sz val="12"/>
      <color indexed="8"/>
      <name val="Times New Roman"/>
      <family val="1"/>
    </font>
    <font>
      <b/>
      <i/>
      <u val="single"/>
      <sz val="12"/>
      <color indexed="8"/>
      <name val="Times New Roman"/>
      <family val="1"/>
    </font>
    <font>
      <sz val="10"/>
      <color indexed="8"/>
      <name val="Times New Roman"/>
      <family val="1"/>
    </font>
    <font>
      <b/>
      <i/>
      <sz val="12"/>
      <color indexed="10"/>
      <name val="Times New Roman"/>
      <family val="1"/>
    </font>
    <font>
      <sz val="10"/>
      <color indexed="30"/>
      <name val="Times New Roman"/>
      <family val="1"/>
    </font>
    <font>
      <sz val="12"/>
      <color indexed="30"/>
      <name val="Times New Roman"/>
      <family val="1"/>
    </font>
    <font>
      <b/>
      <i/>
      <sz val="14"/>
      <color indexed="8"/>
      <name val="Times New Roman"/>
      <family val="1"/>
    </font>
    <font>
      <b/>
      <i/>
      <sz val="14"/>
      <color indexed="8"/>
      <name val="Arial"/>
      <family val="2"/>
    </font>
    <font>
      <i/>
      <sz val="10"/>
      <color indexed="8"/>
      <name val="Times New Roman"/>
      <family val="1"/>
    </font>
    <font>
      <i/>
      <sz val="10"/>
      <color indexed="8"/>
      <name val="Calibri"/>
      <family val="2"/>
    </font>
    <font>
      <b/>
      <sz val="11"/>
      <color indexed="8"/>
      <name val="Times New Roman"/>
      <family val="1"/>
    </font>
    <font>
      <b/>
      <sz val="10"/>
      <color indexed="8"/>
      <name val="Times New Roman"/>
      <family val="1"/>
    </font>
    <font>
      <b/>
      <sz val="10"/>
      <color indexed="8"/>
      <name val="Calibri"/>
      <family val="2"/>
    </font>
    <font>
      <b/>
      <sz val="12"/>
      <color indexed="10"/>
      <name val="Times New Roman"/>
      <family val="1"/>
    </font>
    <font>
      <b/>
      <sz val="11"/>
      <color indexed="10"/>
      <name val="Calibri"/>
      <family val="2"/>
    </font>
    <font>
      <b/>
      <i/>
      <sz val="14"/>
      <color indexed="56"/>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u val="single"/>
      <sz val="12"/>
      <color theme="1"/>
      <name val="Times New Roman"/>
      <family val="1"/>
    </font>
    <font>
      <b/>
      <i/>
      <u val="single"/>
      <sz val="12"/>
      <color theme="1"/>
      <name val="Times New Roman"/>
      <family val="1"/>
    </font>
    <font>
      <sz val="10"/>
      <color theme="1"/>
      <name val="Times New Roman"/>
      <family val="1"/>
    </font>
    <font>
      <b/>
      <i/>
      <sz val="12"/>
      <color theme="1"/>
      <name val="Times New Roman"/>
      <family val="1"/>
    </font>
    <font>
      <b/>
      <i/>
      <sz val="12"/>
      <color rgb="FFFF0000"/>
      <name val="Times New Roman"/>
      <family val="1"/>
    </font>
    <font>
      <sz val="10"/>
      <color rgb="FF0070C0"/>
      <name val="Times New Roman"/>
      <family val="1"/>
    </font>
    <font>
      <sz val="12"/>
      <color rgb="FF0070C0"/>
      <name val="Times New Roman"/>
      <family val="1"/>
    </font>
    <font>
      <i/>
      <sz val="12"/>
      <color theme="1"/>
      <name val="Times New Roman"/>
      <family val="1"/>
    </font>
    <font>
      <b/>
      <sz val="12"/>
      <color rgb="FFFF0000"/>
      <name val="Times New Roman"/>
      <family val="1"/>
    </font>
    <font>
      <b/>
      <sz val="11"/>
      <color rgb="FFFF0000"/>
      <name val="Calibri"/>
      <family val="2"/>
    </font>
    <font>
      <b/>
      <sz val="10"/>
      <color theme="1"/>
      <name val="Times New Roman"/>
      <family val="1"/>
    </font>
    <font>
      <b/>
      <sz val="10"/>
      <color theme="1"/>
      <name val="Calibri"/>
      <family val="2"/>
    </font>
    <font>
      <i/>
      <sz val="10"/>
      <color theme="1"/>
      <name val="Times New Roman"/>
      <family val="1"/>
    </font>
    <font>
      <i/>
      <sz val="10"/>
      <color theme="1"/>
      <name val="Calibri"/>
      <family val="2"/>
    </font>
    <font>
      <b/>
      <i/>
      <sz val="14"/>
      <color theme="1"/>
      <name val="Arial"/>
      <family val="2"/>
    </font>
    <font>
      <b/>
      <i/>
      <sz val="14"/>
      <color theme="1"/>
      <name val="Times New Roman"/>
      <family val="1"/>
    </font>
    <font>
      <b/>
      <i/>
      <sz val="14"/>
      <color theme="3"/>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style="medium"/>
      <top style="medium"/>
      <bottom style="medium"/>
    </border>
    <border>
      <left style="medium"/>
      <right style="medium"/>
      <top style="medium"/>
      <bottom style="medium"/>
    </border>
    <border>
      <left style="thin"/>
      <right style="thin"/>
      <top style="thin"/>
      <bottom style="thin"/>
    </border>
    <border>
      <left/>
      <right style="medium"/>
      <top/>
      <bottom/>
    </border>
    <border>
      <left style="medium"/>
      <right/>
      <top/>
      <bottom style="medium"/>
    </border>
    <border>
      <left/>
      <right style="medium"/>
      <top/>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42">
    <xf numFmtId="0" fontId="0" fillId="0" borderId="0" xfId="0" applyFont="1" applyAlignment="1">
      <alignment/>
    </xf>
    <xf numFmtId="0" fontId="57" fillId="0" borderId="0" xfId="0" applyFont="1" applyAlignment="1">
      <alignment/>
    </xf>
    <xf numFmtId="0" fontId="57" fillId="0" borderId="10" xfId="0" applyFont="1" applyBorder="1" applyAlignment="1">
      <alignment/>
    </xf>
    <xf numFmtId="0" fontId="57" fillId="0" borderId="0" xfId="0" applyFont="1" applyBorder="1" applyAlignment="1">
      <alignment/>
    </xf>
    <xf numFmtId="0" fontId="57" fillId="0" borderId="10" xfId="0" applyFont="1" applyBorder="1" applyAlignment="1" applyProtection="1">
      <alignment/>
      <protection hidden="1"/>
    </xf>
    <xf numFmtId="0" fontId="57" fillId="0" borderId="0" xfId="0" applyFont="1" applyBorder="1" applyAlignment="1" applyProtection="1">
      <alignment/>
      <protection hidden="1"/>
    </xf>
    <xf numFmtId="0" fontId="57" fillId="0" borderId="0" xfId="0" applyFont="1" applyAlignment="1" applyProtection="1">
      <alignment/>
      <protection hidden="1"/>
    </xf>
    <xf numFmtId="0" fontId="58" fillId="33" borderId="11" xfId="0" applyFont="1" applyFill="1" applyBorder="1" applyAlignment="1" applyProtection="1">
      <alignment/>
      <protection hidden="1"/>
    </xf>
    <xf numFmtId="0" fontId="57" fillId="0" borderId="0" xfId="0" applyFont="1" applyAlignment="1" applyProtection="1">
      <alignment/>
      <protection locked="0"/>
    </xf>
    <xf numFmtId="0" fontId="0" fillId="0" borderId="0" xfId="0" applyAlignment="1" applyProtection="1">
      <alignment/>
      <protection locked="0"/>
    </xf>
    <xf numFmtId="0" fontId="57" fillId="0" borderId="12" xfId="0" applyFont="1" applyBorder="1" applyAlignment="1" applyProtection="1">
      <alignment/>
      <protection locked="0"/>
    </xf>
    <xf numFmtId="0" fontId="57" fillId="0" borderId="13" xfId="0" applyFont="1" applyBorder="1" applyAlignment="1" applyProtection="1">
      <alignment/>
      <protection locked="0"/>
    </xf>
    <xf numFmtId="0" fontId="57" fillId="0" borderId="0" xfId="0" applyFont="1" applyBorder="1" applyAlignment="1" applyProtection="1">
      <alignment horizontal="center" vertical="center" wrapText="1"/>
      <protection locked="0"/>
    </xf>
    <xf numFmtId="0" fontId="57" fillId="0" borderId="10" xfId="0" applyFont="1" applyBorder="1" applyAlignment="1" applyProtection="1">
      <alignment/>
      <protection locked="0"/>
    </xf>
    <xf numFmtId="0" fontId="57" fillId="0" borderId="0" xfId="0" applyFont="1" applyBorder="1" applyAlignment="1" applyProtection="1">
      <alignment/>
      <protection locked="0"/>
    </xf>
    <xf numFmtId="0" fontId="57" fillId="0" borderId="14" xfId="0" applyFont="1" applyBorder="1" applyAlignment="1" applyProtection="1">
      <alignment/>
      <protection locked="0"/>
    </xf>
    <xf numFmtId="0" fontId="58" fillId="0" borderId="0"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10" fontId="58" fillId="0" borderId="0" xfId="0" applyNumberFormat="1" applyFont="1" applyBorder="1" applyAlignment="1" applyProtection="1">
      <alignment horizontal="center" vertical="center"/>
      <protection locked="0"/>
    </xf>
    <xf numFmtId="164" fontId="58" fillId="0" borderId="0" xfId="0" applyNumberFormat="1" applyFont="1" applyBorder="1" applyAlignment="1" applyProtection="1">
      <alignment horizontal="center" vertical="center"/>
      <protection locked="0"/>
    </xf>
    <xf numFmtId="0" fontId="48" fillId="0" borderId="10"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14" xfId="0" applyFont="1" applyBorder="1" applyAlignment="1" applyProtection="1">
      <alignment vertical="center"/>
      <protection locked="0"/>
    </xf>
    <xf numFmtId="0" fontId="58" fillId="0" borderId="14" xfId="0" applyFont="1" applyBorder="1" applyAlignment="1" applyProtection="1">
      <alignment horizontal="center" vertical="center"/>
      <protection locked="0"/>
    </xf>
    <xf numFmtId="0" fontId="58" fillId="0" borderId="0" xfId="0" applyFont="1" applyAlignment="1" applyProtection="1">
      <alignment/>
      <protection locked="0"/>
    </xf>
    <xf numFmtId="0" fontId="59" fillId="0" borderId="0" xfId="0" applyFont="1" applyAlignment="1" applyProtection="1">
      <alignment/>
      <protection locked="0"/>
    </xf>
    <xf numFmtId="1" fontId="57" fillId="0" borderId="12" xfId="0" applyNumberFormat="1" applyFont="1" applyBorder="1" applyAlignment="1" applyProtection="1">
      <alignment/>
      <protection locked="0"/>
    </xf>
    <xf numFmtId="0" fontId="58" fillId="0" borderId="12" xfId="0" applyFont="1" applyBorder="1" applyAlignment="1" applyProtection="1">
      <alignment/>
      <protection locked="0"/>
    </xf>
    <xf numFmtId="0" fontId="60" fillId="0" borderId="12" xfId="0" applyFont="1" applyBorder="1" applyAlignment="1" applyProtection="1">
      <alignment/>
      <protection locked="0"/>
    </xf>
    <xf numFmtId="0" fontId="57" fillId="0" borderId="0" xfId="0" applyFont="1" applyBorder="1" applyAlignment="1" applyProtection="1">
      <alignment vertical="top" wrapText="1"/>
      <protection hidden="1"/>
    </xf>
    <xf numFmtId="0" fontId="61" fillId="33" borderId="10" xfId="0" applyFont="1" applyFill="1" applyBorder="1" applyAlignment="1" applyProtection="1">
      <alignment vertical="top"/>
      <protection hidden="1"/>
    </xf>
    <xf numFmtId="0" fontId="61" fillId="33" borderId="0" xfId="0" applyFont="1" applyFill="1" applyBorder="1" applyAlignment="1" applyProtection="1">
      <alignment horizontal="right" vertical="top"/>
      <protection hidden="1"/>
    </xf>
    <xf numFmtId="0" fontId="57" fillId="33" borderId="0" xfId="0" applyFont="1" applyFill="1" applyBorder="1" applyAlignment="1" applyProtection="1">
      <alignment/>
      <protection hidden="1"/>
    </xf>
    <xf numFmtId="0" fontId="60" fillId="33" borderId="0" xfId="0" applyFont="1" applyFill="1" applyBorder="1" applyAlignment="1" applyProtection="1">
      <alignment/>
      <protection hidden="1"/>
    </xf>
    <xf numFmtId="0" fontId="57" fillId="33" borderId="14" xfId="0" applyFont="1" applyFill="1" applyBorder="1" applyAlignment="1" applyProtection="1">
      <alignment/>
      <protection hidden="1"/>
    </xf>
    <xf numFmtId="0" fontId="57" fillId="33" borderId="10" xfId="0" applyFont="1" applyFill="1" applyBorder="1" applyAlignment="1" applyProtection="1">
      <alignment/>
      <protection hidden="1"/>
    </xf>
    <xf numFmtId="0" fontId="62" fillId="33" borderId="0" xfId="0" applyFont="1" applyFill="1" applyBorder="1" applyAlignment="1" applyProtection="1">
      <alignment/>
      <protection hidden="1"/>
    </xf>
    <xf numFmtId="0" fontId="63" fillId="33" borderId="0" xfId="0" applyFont="1" applyFill="1" applyBorder="1" applyAlignment="1" applyProtection="1">
      <alignment/>
      <protection hidden="1" locked="0"/>
    </xf>
    <xf numFmtId="0" fontId="63" fillId="33" borderId="0" xfId="0" applyFont="1" applyFill="1" applyBorder="1" applyAlignment="1" applyProtection="1">
      <alignment/>
      <protection hidden="1"/>
    </xf>
    <xf numFmtId="0" fontId="64" fillId="33" borderId="0" xfId="0" applyFont="1" applyFill="1" applyBorder="1" applyAlignment="1" applyProtection="1">
      <alignment vertical="top"/>
      <protection hidden="1"/>
    </xf>
    <xf numFmtId="0" fontId="65" fillId="33" borderId="0" xfId="0" applyFont="1" applyFill="1" applyBorder="1" applyAlignment="1" applyProtection="1">
      <alignment/>
      <protection hidden="1"/>
    </xf>
    <xf numFmtId="0" fontId="62" fillId="33" borderId="0" xfId="0" applyFont="1" applyFill="1" applyBorder="1" applyAlignment="1" applyProtection="1">
      <alignment horizontal="left" vertical="center"/>
      <protection hidden="1"/>
    </xf>
    <xf numFmtId="0" fontId="57" fillId="33" borderId="0" xfId="0" applyFont="1" applyFill="1" applyBorder="1" applyAlignment="1" applyProtection="1">
      <alignment horizontal="center" vertical="center" wrapText="1"/>
      <protection hidden="1"/>
    </xf>
    <xf numFmtId="0" fontId="58" fillId="33" borderId="0" xfId="0" applyFont="1" applyFill="1" applyBorder="1" applyAlignment="1" applyProtection="1">
      <alignment horizontal="center" vertical="center"/>
      <protection hidden="1"/>
    </xf>
    <xf numFmtId="0" fontId="58" fillId="33" borderId="10" xfId="0" applyFont="1" applyFill="1" applyBorder="1" applyAlignment="1" applyProtection="1">
      <alignment horizontal="center" vertical="center"/>
      <protection hidden="1"/>
    </xf>
    <xf numFmtId="10" fontId="58" fillId="33" borderId="0" xfId="0" applyNumberFormat="1" applyFont="1" applyFill="1" applyBorder="1" applyAlignment="1" applyProtection="1">
      <alignment horizontal="center" vertical="center"/>
      <protection hidden="1"/>
    </xf>
    <xf numFmtId="0" fontId="48" fillId="33" borderId="10" xfId="0" applyFont="1" applyFill="1" applyBorder="1" applyAlignment="1" applyProtection="1">
      <alignment vertical="center"/>
      <protection hidden="1"/>
    </xf>
    <xf numFmtId="0" fontId="48" fillId="33" borderId="0" xfId="0" applyFont="1" applyFill="1" applyBorder="1" applyAlignment="1" applyProtection="1">
      <alignment vertical="center"/>
      <protection hidden="1"/>
    </xf>
    <xf numFmtId="0" fontId="48" fillId="33" borderId="14" xfId="0" applyFont="1" applyFill="1" applyBorder="1" applyAlignment="1" applyProtection="1">
      <alignment vertical="center"/>
      <protection hidden="1"/>
    </xf>
    <xf numFmtId="0" fontId="58" fillId="33" borderId="14" xfId="0" applyFont="1" applyFill="1" applyBorder="1" applyAlignment="1" applyProtection="1">
      <alignment horizontal="center" vertical="center"/>
      <protection hidden="1"/>
    </xf>
    <xf numFmtId="9" fontId="58" fillId="33" borderId="10" xfId="0" applyNumberFormat="1" applyFont="1" applyFill="1" applyBorder="1" applyAlignment="1" applyProtection="1">
      <alignment vertical="center"/>
      <protection hidden="1"/>
    </xf>
    <xf numFmtId="9" fontId="58" fillId="33" borderId="0" xfId="0" applyNumberFormat="1" applyFont="1" applyFill="1" applyBorder="1" applyAlignment="1" applyProtection="1">
      <alignment vertical="center"/>
      <protection hidden="1"/>
    </xf>
    <xf numFmtId="9" fontId="58" fillId="33" borderId="14" xfId="0" applyNumberFormat="1" applyFont="1" applyFill="1" applyBorder="1" applyAlignment="1" applyProtection="1">
      <alignment vertical="center"/>
      <protection hidden="1"/>
    </xf>
    <xf numFmtId="0" fontId="57" fillId="33" borderId="0" xfId="0" applyFont="1" applyFill="1" applyBorder="1" applyAlignment="1" applyProtection="1">
      <alignment horizontal="left" vertical="top" wrapText="1"/>
      <protection hidden="1"/>
    </xf>
    <xf numFmtId="0" fontId="57" fillId="33" borderId="0" xfId="0" applyFont="1" applyFill="1" applyBorder="1" applyAlignment="1" applyProtection="1">
      <alignment horizontal="left" vertical="center"/>
      <protection hidden="1"/>
    </xf>
    <xf numFmtId="0" fontId="66" fillId="33" borderId="0" xfId="0" applyFont="1" applyFill="1" applyBorder="1" applyAlignment="1" applyProtection="1">
      <alignment horizontal="left" vertical="center"/>
      <protection hidden="1"/>
    </xf>
    <xf numFmtId="0" fontId="66" fillId="33" borderId="0" xfId="0" applyFont="1" applyFill="1" applyBorder="1" applyAlignment="1" applyProtection="1">
      <alignment/>
      <protection hidden="1"/>
    </xf>
    <xf numFmtId="0" fontId="57" fillId="33" borderId="15" xfId="0" applyFont="1" applyFill="1" applyBorder="1" applyAlignment="1" applyProtection="1">
      <alignment/>
      <protection hidden="1"/>
    </xf>
    <xf numFmtId="0" fontId="57" fillId="33" borderId="16" xfId="0" applyFont="1" applyFill="1" applyBorder="1" applyAlignment="1" applyProtection="1">
      <alignment/>
      <protection hidden="1"/>
    </xf>
    <xf numFmtId="165" fontId="58" fillId="33" borderId="0" xfId="0" applyNumberFormat="1" applyFont="1" applyFill="1" applyBorder="1" applyAlignment="1" applyProtection="1">
      <alignment horizontal="center" vertical="center"/>
      <protection hidden="1"/>
    </xf>
    <xf numFmtId="164" fontId="58" fillId="34" borderId="15" xfId="0" applyNumberFormat="1" applyFont="1" applyFill="1" applyBorder="1" applyAlignment="1" applyProtection="1">
      <alignment horizontal="center" vertical="center"/>
      <protection locked="0"/>
    </xf>
    <xf numFmtId="164" fontId="48" fillId="34" borderId="17" xfId="0" applyNumberFormat="1" applyFont="1" applyFill="1" applyBorder="1" applyAlignment="1" applyProtection="1">
      <alignment horizontal="center" vertical="center"/>
      <protection locked="0"/>
    </xf>
    <xf numFmtId="164" fontId="48" fillId="34" borderId="16" xfId="0" applyNumberFormat="1" applyFont="1" applyFill="1" applyBorder="1" applyAlignment="1" applyProtection="1">
      <alignment horizontal="center" vertical="center"/>
      <protection locked="0"/>
    </xf>
    <xf numFmtId="9" fontId="58" fillId="0" borderId="18" xfId="0" applyNumberFormat="1"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10" fontId="58" fillId="0" borderId="21" xfId="0" applyNumberFormat="1" applyFont="1" applyBorder="1" applyAlignment="1" applyProtection="1">
      <alignment horizontal="center" vertical="center"/>
      <protection locked="0"/>
    </xf>
    <xf numFmtId="10" fontId="48" fillId="0" borderId="22" xfId="0" applyNumberFormat="1" applyFont="1" applyBorder="1" applyAlignment="1" applyProtection="1">
      <alignment horizontal="center" vertical="center"/>
      <protection locked="0"/>
    </xf>
    <xf numFmtId="10" fontId="48" fillId="0" borderId="23" xfId="0" applyNumberFormat="1" applyFont="1" applyBorder="1" applyAlignment="1" applyProtection="1">
      <alignment horizontal="center" vertical="center"/>
      <protection locked="0"/>
    </xf>
    <xf numFmtId="10" fontId="48" fillId="0" borderId="10" xfId="0" applyNumberFormat="1" applyFont="1" applyBorder="1" applyAlignment="1" applyProtection="1">
      <alignment horizontal="center" vertical="center"/>
      <protection locked="0"/>
    </xf>
    <xf numFmtId="10" fontId="48" fillId="0" borderId="0" xfId="0" applyNumberFormat="1" applyFont="1" applyBorder="1" applyAlignment="1" applyProtection="1">
      <alignment horizontal="center" vertical="center"/>
      <protection locked="0"/>
    </xf>
    <xf numFmtId="10" fontId="48" fillId="0" borderId="14" xfId="0" applyNumberFormat="1" applyFont="1" applyBorder="1" applyAlignment="1" applyProtection="1">
      <alignment horizontal="center" vertical="center"/>
      <protection locked="0"/>
    </xf>
    <xf numFmtId="10" fontId="48" fillId="0" borderId="15" xfId="0" applyNumberFormat="1" applyFont="1" applyBorder="1" applyAlignment="1" applyProtection="1">
      <alignment horizontal="center" vertical="center"/>
      <protection locked="0"/>
    </xf>
    <xf numFmtId="10" fontId="48" fillId="0" borderId="17" xfId="0" applyNumberFormat="1" applyFont="1" applyBorder="1" applyAlignment="1" applyProtection="1">
      <alignment horizontal="center" vertical="center"/>
      <protection locked="0"/>
    </xf>
    <xf numFmtId="10" fontId="48" fillId="0" borderId="16" xfId="0" applyNumberFormat="1" applyFont="1" applyBorder="1" applyAlignment="1" applyProtection="1">
      <alignment horizontal="center" vertical="center"/>
      <protection locked="0"/>
    </xf>
    <xf numFmtId="164" fontId="58" fillId="0" borderId="21" xfId="0" applyNumberFormat="1" applyFont="1" applyBorder="1" applyAlignment="1" applyProtection="1">
      <alignment horizontal="center" vertical="center"/>
      <protection locked="0"/>
    </xf>
    <xf numFmtId="164" fontId="58" fillId="0" borderId="22" xfId="0" applyNumberFormat="1" applyFont="1" applyBorder="1" applyAlignment="1" applyProtection="1">
      <alignment horizontal="center" vertical="center"/>
      <protection locked="0"/>
    </xf>
    <xf numFmtId="164" fontId="58" fillId="0" borderId="23" xfId="0" applyNumberFormat="1" applyFont="1" applyBorder="1" applyAlignment="1" applyProtection="1">
      <alignment horizontal="center" vertical="center"/>
      <protection locked="0"/>
    </xf>
    <xf numFmtId="164" fontId="58" fillId="0" borderId="10" xfId="0" applyNumberFormat="1" applyFont="1" applyBorder="1" applyAlignment="1" applyProtection="1">
      <alignment horizontal="center" vertical="center"/>
      <protection locked="0"/>
    </xf>
    <xf numFmtId="164" fontId="58" fillId="0" borderId="0" xfId="0" applyNumberFormat="1" applyFont="1" applyBorder="1" applyAlignment="1" applyProtection="1">
      <alignment horizontal="center" vertical="center"/>
      <protection locked="0"/>
    </xf>
    <xf numFmtId="164" fontId="58" fillId="0" borderId="14" xfId="0" applyNumberFormat="1" applyFont="1" applyBorder="1" applyAlignment="1" applyProtection="1">
      <alignment horizontal="center" vertical="center"/>
      <protection locked="0"/>
    </xf>
    <xf numFmtId="164" fontId="58" fillId="0" borderId="15" xfId="0" applyNumberFormat="1" applyFont="1" applyBorder="1" applyAlignment="1" applyProtection="1">
      <alignment horizontal="center" vertical="center"/>
      <protection locked="0"/>
    </xf>
    <xf numFmtId="164" fontId="58" fillId="0" borderId="17" xfId="0" applyNumberFormat="1" applyFont="1" applyBorder="1" applyAlignment="1" applyProtection="1">
      <alignment horizontal="center" vertical="center"/>
      <protection locked="0"/>
    </xf>
    <xf numFmtId="164" fontId="58" fillId="0" borderId="16" xfId="0" applyNumberFormat="1" applyFont="1" applyBorder="1" applyAlignment="1" applyProtection="1">
      <alignment horizontal="center" vertical="center"/>
      <protection locked="0"/>
    </xf>
    <xf numFmtId="10" fontId="58" fillId="0" borderId="18" xfId="0" applyNumberFormat="1" applyFont="1" applyBorder="1" applyAlignment="1" applyProtection="1">
      <alignment horizontal="center" vertical="center"/>
      <protection locked="0"/>
    </xf>
    <xf numFmtId="10" fontId="67" fillId="0" borderId="21" xfId="0" applyNumberFormat="1" applyFont="1" applyBorder="1" applyAlignment="1" applyProtection="1">
      <alignment horizontal="center" vertical="center"/>
      <protection locked="0"/>
    </xf>
    <xf numFmtId="10" fontId="68" fillId="0" borderId="22" xfId="0" applyNumberFormat="1" applyFont="1" applyBorder="1" applyAlignment="1" applyProtection="1">
      <alignment horizontal="center" vertical="center"/>
      <protection locked="0"/>
    </xf>
    <xf numFmtId="10" fontId="68" fillId="0" borderId="23" xfId="0" applyNumberFormat="1" applyFont="1" applyBorder="1" applyAlignment="1" applyProtection="1">
      <alignment horizontal="center" vertical="center"/>
      <protection locked="0"/>
    </xf>
    <xf numFmtId="10" fontId="68" fillId="0" borderId="10" xfId="0" applyNumberFormat="1" applyFont="1" applyBorder="1" applyAlignment="1" applyProtection="1">
      <alignment horizontal="center" vertical="center"/>
      <protection locked="0"/>
    </xf>
    <xf numFmtId="10" fontId="68" fillId="0" borderId="0" xfId="0" applyNumberFormat="1" applyFont="1" applyBorder="1" applyAlignment="1" applyProtection="1">
      <alignment horizontal="center" vertical="center"/>
      <protection locked="0"/>
    </xf>
    <xf numFmtId="10" fontId="68" fillId="0" borderId="14" xfId="0" applyNumberFormat="1" applyFont="1" applyBorder="1" applyAlignment="1" applyProtection="1">
      <alignment horizontal="center" vertical="center"/>
      <protection locked="0"/>
    </xf>
    <xf numFmtId="10" fontId="68" fillId="0" borderId="15" xfId="0" applyNumberFormat="1" applyFont="1" applyBorder="1" applyAlignment="1" applyProtection="1">
      <alignment horizontal="center" vertical="center"/>
      <protection locked="0"/>
    </xf>
    <xf numFmtId="10" fontId="68" fillId="0" borderId="17" xfId="0" applyNumberFormat="1" applyFont="1" applyBorder="1" applyAlignment="1" applyProtection="1">
      <alignment horizontal="center" vertical="center"/>
      <protection locked="0"/>
    </xf>
    <xf numFmtId="10" fontId="68" fillId="0" borderId="16" xfId="0" applyNumberFormat="1" applyFont="1" applyBorder="1" applyAlignment="1" applyProtection="1">
      <alignment horizontal="center" vertical="center"/>
      <protection locked="0"/>
    </xf>
    <xf numFmtId="0" fontId="69" fillId="0" borderId="21" xfId="0" applyFont="1" applyBorder="1" applyAlignment="1" applyProtection="1">
      <alignment horizontal="center" vertical="center" wrapText="1"/>
      <protection locked="0"/>
    </xf>
    <xf numFmtId="0" fontId="70" fillId="0" borderId="22" xfId="0" applyFont="1" applyBorder="1" applyAlignment="1" applyProtection="1">
      <alignment horizontal="center" vertical="center" wrapText="1"/>
      <protection locked="0"/>
    </xf>
    <xf numFmtId="0" fontId="70" fillId="0" borderId="23" xfId="0" applyFont="1" applyBorder="1" applyAlignment="1" applyProtection="1">
      <alignment horizontal="center" vertical="center" wrapText="1"/>
      <protection locked="0"/>
    </xf>
    <xf numFmtId="0" fontId="70" fillId="0" borderId="10" xfId="0" applyFont="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locked="0"/>
    </xf>
    <xf numFmtId="0" fontId="70" fillId="0" borderId="14" xfId="0" applyFont="1" applyBorder="1" applyAlignment="1" applyProtection="1">
      <alignment horizontal="center" vertical="center" wrapText="1"/>
      <protection locked="0"/>
    </xf>
    <xf numFmtId="0" fontId="70" fillId="0" borderId="15" xfId="0" applyFont="1" applyBorder="1" applyAlignment="1" applyProtection="1">
      <alignment horizontal="center" vertical="center" wrapText="1"/>
      <protection locked="0"/>
    </xf>
    <xf numFmtId="0" fontId="70" fillId="0" borderId="17" xfId="0" applyFont="1" applyBorder="1" applyAlignment="1" applyProtection="1">
      <alignment horizontal="center" vertical="center" wrapText="1"/>
      <protection locked="0"/>
    </xf>
    <xf numFmtId="0" fontId="70" fillId="0" borderId="16" xfId="0" applyFont="1" applyBorder="1" applyAlignment="1" applyProtection="1">
      <alignment horizontal="center" vertical="center" wrapText="1"/>
      <protection locked="0"/>
    </xf>
    <xf numFmtId="9" fontId="58" fillId="0" borderId="21" xfId="0" applyNumberFormat="1" applyFont="1" applyBorder="1" applyAlignment="1" applyProtection="1">
      <alignment horizontal="center" vertical="center"/>
      <protection locked="0"/>
    </xf>
    <xf numFmtId="9" fontId="58" fillId="0" borderId="22" xfId="0" applyNumberFormat="1" applyFont="1" applyBorder="1" applyAlignment="1" applyProtection="1">
      <alignment horizontal="center" vertical="center"/>
      <protection locked="0"/>
    </xf>
    <xf numFmtId="9" fontId="58" fillId="0" borderId="23" xfId="0" applyNumberFormat="1" applyFont="1" applyBorder="1" applyAlignment="1" applyProtection="1">
      <alignment horizontal="center" vertical="center"/>
      <protection locked="0"/>
    </xf>
    <xf numFmtId="9" fontId="58" fillId="0" borderId="10" xfId="0" applyNumberFormat="1" applyFont="1" applyBorder="1" applyAlignment="1" applyProtection="1">
      <alignment horizontal="center" vertical="center"/>
      <protection locked="0"/>
    </xf>
    <xf numFmtId="9" fontId="58" fillId="0" borderId="0" xfId="0" applyNumberFormat="1" applyFont="1" applyBorder="1" applyAlignment="1" applyProtection="1">
      <alignment horizontal="center" vertical="center"/>
      <protection locked="0"/>
    </xf>
    <xf numFmtId="9" fontId="58" fillId="0" borderId="14" xfId="0" applyNumberFormat="1" applyFont="1" applyBorder="1" applyAlignment="1" applyProtection="1">
      <alignment horizontal="center" vertical="center"/>
      <protection locked="0"/>
    </xf>
    <xf numFmtId="9" fontId="58" fillId="0" borderId="15" xfId="0" applyNumberFormat="1" applyFont="1" applyBorder="1" applyAlignment="1" applyProtection="1">
      <alignment horizontal="center" vertical="center"/>
      <protection locked="0"/>
    </xf>
    <xf numFmtId="9" fontId="58" fillId="0" borderId="17" xfId="0" applyNumberFormat="1" applyFont="1" applyBorder="1" applyAlignment="1" applyProtection="1">
      <alignment horizontal="center" vertical="center"/>
      <protection locked="0"/>
    </xf>
    <xf numFmtId="9" fontId="58" fillId="0" borderId="16" xfId="0" applyNumberFormat="1" applyFont="1" applyBorder="1" applyAlignment="1" applyProtection="1">
      <alignment horizontal="center" vertical="center"/>
      <protection locked="0"/>
    </xf>
    <xf numFmtId="0" fontId="48" fillId="0" borderId="22"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64" fontId="48" fillId="0" borderId="22" xfId="0" applyNumberFormat="1" applyFont="1" applyBorder="1" applyAlignment="1" applyProtection="1">
      <alignment horizontal="center" vertical="center"/>
      <protection locked="0"/>
    </xf>
    <xf numFmtId="164" fontId="48" fillId="0" borderId="10" xfId="0" applyNumberFormat="1" applyFont="1" applyBorder="1" applyAlignment="1" applyProtection="1">
      <alignment horizontal="center" vertical="center"/>
      <protection locked="0"/>
    </xf>
    <xf numFmtId="164" fontId="48" fillId="0" borderId="0" xfId="0" applyNumberFormat="1" applyFont="1" applyBorder="1" applyAlignment="1" applyProtection="1">
      <alignment horizontal="center" vertical="center"/>
      <protection locked="0"/>
    </xf>
    <xf numFmtId="164" fontId="48" fillId="0" borderId="15" xfId="0" applyNumberFormat="1" applyFont="1" applyBorder="1" applyAlignment="1" applyProtection="1">
      <alignment horizontal="center" vertical="center"/>
      <protection locked="0"/>
    </xf>
    <xf numFmtId="164" fontId="48" fillId="0" borderId="17" xfId="0" applyNumberFormat="1"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23"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58" fillId="0" borderId="15" xfId="0" applyFont="1" applyBorder="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58" fillId="0" borderId="16" xfId="0" applyFont="1" applyBorder="1" applyAlignment="1" applyProtection="1">
      <alignment horizontal="center" vertical="center"/>
      <protection locked="0"/>
    </xf>
    <xf numFmtId="165" fontId="58" fillId="33" borderId="21" xfId="0" applyNumberFormat="1" applyFont="1" applyFill="1" applyBorder="1" applyAlignment="1" applyProtection="1">
      <alignment horizontal="center" vertical="center"/>
      <protection hidden="1"/>
    </xf>
    <xf numFmtId="165" fontId="58" fillId="33" borderId="22" xfId="0" applyNumberFormat="1" applyFont="1" applyFill="1" applyBorder="1" applyAlignment="1" applyProtection="1">
      <alignment horizontal="center" vertical="center"/>
      <protection hidden="1"/>
    </xf>
    <xf numFmtId="165" fontId="58" fillId="33" borderId="23" xfId="0" applyNumberFormat="1" applyFont="1" applyFill="1" applyBorder="1" applyAlignment="1" applyProtection="1">
      <alignment horizontal="center" vertical="center"/>
      <protection hidden="1"/>
    </xf>
    <xf numFmtId="165" fontId="58" fillId="33" borderId="10" xfId="0" applyNumberFormat="1" applyFont="1" applyFill="1" applyBorder="1" applyAlignment="1" applyProtection="1">
      <alignment horizontal="center" vertical="center"/>
      <protection hidden="1"/>
    </xf>
    <xf numFmtId="165" fontId="58" fillId="33" borderId="0" xfId="0" applyNumberFormat="1" applyFont="1" applyFill="1" applyBorder="1" applyAlignment="1" applyProtection="1">
      <alignment horizontal="center" vertical="center"/>
      <protection hidden="1"/>
    </xf>
    <xf numFmtId="165" fontId="58" fillId="33" borderId="14" xfId="0" applyNumberFormat="1" applyFont="1" applyFill="1" applyBorder="1" applyAlignment="1" applyProtection="1">
      <alignment horizontal="center" vertical="center"/>
      <protection hidden="1"/>
    </xf>
    <xf numFmtId="165" fontId="58" fillId="33" borderId="15" xfId="0" applyNumberFormat="1" applyFont="1" applyFill="1" applyBorder="1" applyAlignment="1" applyProtection="1">
      <alignment horizontal="center" vertical="center"/>
      <protection hidden="1"/>
    </xf>
    <xf numFmtId="165" fontId="58" fillId="33" borderId="17" xfId="0" applyNumberFormat="1" applyFont="1" applyFill="1" applyBorder="1" applyAlignment="1" applyProtection="1">
      <alignment horizontal="center" vertical="center"/>
      <protection hidden="1"/>
    </xf>
    <xf numFmtId="165" fontId="58" fillId="33" borderId="16" xfId="0" applyNumberFormat="1" applyFont="1" applyFill="1" applyBorder="1" applyAlignment="1" applyProtection="1">
      <alignment horizontal="center" vertical="center"/>
      <protection hidden="1"/>
    </xf>
    <xf numFmtId="165" fontId="58" fillId="34" borderId="15" xfId="0" applyNumberFormat="1" applyFont="1" applyFill="1" applyBorder="1" applyAlignment="1" applyProtection="1">
      <alignment horizontal="center" vertical="center"/>
      <protection hidden="1"/>
    </xf>
    <xf numFmtId="165" fontId="48" fillId="34" borderId="17" xfId="0" applyNumberFormat="1" applyFont="1" applyFill="1" applyBorder="1" applyAlignment="1" applyProtection="1">
      <alignment horizontal="center" vertical="center"/>
      <protection hidden="1"/>
    </xf>
    <xf numFmtId="165" fontId="48" fillId="34" borderId="16" xfId="0" applyNumberFormat="1" applyFont="1" applyFill="1" applyBorder="1" applyAlignment="1" applyProtection="1">
      <alignment horizontal="center" vertical="center"/>
      <protection hidden="1"/>
    </xf>
    <xf numFmtId="9" fontId="58" fillId="33" borderId="18" xfId="0" applyNumberFormat="1" applyFont="1" applyFill="1" applyBorder="1" applyAlignment="1" applyProtection="1">
      <alignment horizontal="center" vertical="center"/>
      <protection hidden="1"/>
    </xf>
    <xf numFmtId="0" fontId="48" fillId="33" borderId="19" xfId="0" applyFont="1" applyFill="1" applyBorder="1" applyAlignment="1" applyProtection="1">
      <alignment horizontal="center" vertical="center"/>
      <protection hidden="1"/>
    </xf>
    <xf numFmtId="0" fontId="48" fillId="33" borderId="20" xfId="0" applyFont="1" applyFill="1" applyBorder="1" applyAlignment="1" applyProtection="1">
      <alignment horizontal="center" vertical="center"/>
      <protection hidden="1"/>
    </xf>
    <xf numFmtId="10" fontId="58" fillId="33" borderId="18" xfId="0" applyNumberFormat="1" applyFont="1" applyFill="1" applyBorder="1" applyAlignment="1" applyProtection="1">
      <alignment horizontal="center" vertical="center"/>
      <protection hidden="1"/>
    </xf>
    <xf numFmtId="10" fontId="58" fillId="33" borderId="21" xfId="0" applyNumberFormat="1" applyFont="1" applyFill="1" applyBorder="1" applyAlignment="1" applyProtection="1">
      <alignment horizontal="center" vertical="center"/>
      <protection hidden="1"/>
    </xf>
    <xf numFmtId="10" fontId="48" fillId="33" borderId="22" xfId="0" applyNumberFormat="1" applyFont="1" applyFill="1" applyBorder="1" applyAlignment="1" applyProtection="1">
      <alignment horizontal="center" vertical="center"/>
      <protection hidden="1"/>
    </xf>
    <xf numFmtId="10" fontId="48" fillId="33" borderId="23" xfId="0" applyNumberFormat="1" applyFont="1" applyFill="1" applyBorder="1" applyAlignment="1" applyProtection="1">
      <alignment horizontal="center" vertical="center"/>
      <protection hidden="1"/>
    </xf>
    <xf numFmtId="10" fontId="48" fillId="33" borderId="10" xfId="0" applyNumberFormat="1" applyFont="1" applyFill="1" applyBorder="1" applyAlignment="1" applyProtection="1">
      <alignment horizontal="center" vertical="center"/>
      <protection hidden="1"/>
    </xf>
    <xf numFmtId="10" fontId="48" fillId="33" borderId="0" xfId="0" applyNumberFormat="1" applyFont="1" applyFill="1" applyBorder="1" applyAlignment="1" applyProtection="1">
      <alignment horizontal="center" vertical="center"/>
      <protection hidden="1"/>
    </xf>
    <xf numFmtId="10" fontId="48" fillId="33" borderId="14" xfId="0" applyNumberFormat="1" applyFont="1" applyFill="1" applyBorder="1" applyAlignment="1" applyProtection="1">
      <alignment horizontal="center" vertical="center"/>
      <protection hidden="1"/>
    </xf>
    <xf numFmtId="10" fontId="48" fillId="33" borderId="15" xfId="0" applyNumberFormat="1" applyFont="1" applyFill="1" applyBorder="1" applyAlignment="1" applyProtection="1">
      <alignment horizontal="center" vertical="center"/>
      <protection hidden="1"/>
    </xf>
    <xf numFmtId="10" fontId="48" fillId="33" borderId="17" xfId="0" applyNumberFormat="1" applyFont="1" applyFill="1" applyBorder="1" applyAlignment="1" applyProtection="1">
      <alignment horizontal="center" vertical="center"/>
      <protection hidden="1"/>
    </xf>
    <xf numFmtId="10" fontId="48" fillId="33" borderId="16" xfId="0" applyNumberFormat="1" applyFont="1" applyFill="1" applyBorder="1" applyAlignment="1" applyProtection="1">
      <alignment horizontal="center" vertical="center"/>
      <protection hidden="1"/>
    </xf>
    <xf numFmtId="9" fontId="58" fillId="33" borderId="21" xfId="0" applyNumberFormat="1" applyFont="1" applyFill="1" applyBorder="1" applyAlignment="1" applyProtection="1">
      <alignment horizontal="center" vertical="center"/>
      <protection hidden="1"/>
    </xf>
    <xf numFmtId="0" fontId="58" fillId="33" borderId="22" xfId="0" applyFont="1" applyFill="1" applyBorder="1" applyAlignment="1" applyProtection="1">
      <alignment horizontal="center" vertical="center"/>
      <protection hidden="1"/>
    </xf>
    <xf numFmtId="0" fontId="58" fillId="33" borderId="23" xfId="0" applyFont="1" applyFill="1" applyBorder="1" applyAlignment="1" applyProtection="1">
      <alignment horizontal="center" vertical="center"/>
      <protection hidden="1"/>
    </xf>
    <xf numFmtId="0" fontId="58" fillId="33" borderId="10" xfId="0" applyFont="1" applyFill="1" applyBorder="1" applyAlignment="1" applyProtection="1">
      <alignment horizontal="center" vertical="center"/>
      <protection hidden="1"/>
    </xf>
    <xf numFmtId="0" fontId="58" fillId="33" borderId="0" xfId="0" applyFont="1" applyFill="1" applyBorder="1" applyAlignment="1" applyProtection="1">
      <alignment horizontal="center" vertical="center"/>
      <protection hidden="1"/>
    </xf>
    <xf numFmtId="0" fontId="58" fillId="33" borderId="14" xfId="0" applyFont="1" applyFill="1" applyBorder="1" applyAlignment="1" applyProtection="1">
      <alignment horizontal="center" vertical="center"/>
      <protection hidden="1"/>
    </xf>
    <xf numFmtId="0" fontId="58" fillId="33" borderId="15" xfId="0" applyFont="1" applyFill="1" applyBorder="1" applyAlignment="1" applyProtection="1">
      <alignment horizontal="center" vertical="center"/>
      <protection hidden="1"/>
    </xf>
    <xf numFmtId="0" fontId="58" fillId="33" borderId="17" xfId="0" applyFont="1" applyFill="1" applyBorder="1" applyAlignment="1" applyProtection="1">
      <alignment horizontal="center" vertical="center"/>
      <protection hidden="1"/>
    </xf>
    <xf numFmtId="0" fontId="58" fillId="33" borderId="16" xfId="0" applyFont="1" applyFill="1" applyBorder="1" applyAlignment="1" applyProtection="1">
      <alignment horizontal="center" vertical="center"/>
      <protection hidden="1"/>
    </xf>
    <xf numFmtId="165" fontId="48" fillId="33" borderId="22" xfId="0" applyNumberFormat="1" applyFont="1" applyFill="1" applyBorder="1" applyAlignment="1" applyProtection="1">
      <alignment horizontal="center" vertical="center"/>
      <protection hidden="1"/>
    </xf>
    <xf numFmtId="165" fontId="48" fillId="33" borderId="10" xfId="0" applyNumberFormat="1" applyFont="1" applyFill="1" applyBorder="1" applyAlignment="1" applyProtection="1">
      <alignment horizontal="center" vertical="center"/>
      <protection hidden="1"/>
    </xf>
    <xf numFmtId="165" fontId="48" fillId="33" borderId="0" xfId="0" applyNumberFormat="1" applyFont="1" applyFill="1" applyBorder="1" applyAlignment="1" applyProtection="1">
      <alignment horizontal="center" vertical="center"/>
      <protection hidden="1"/>
    </xf>
    <xf numFmtId="165" fontId="48" fillId="33" borderId="15" xfId="0" applyNumberFormat="1" applyFont="1" applyFill="1" applyBorder="1" applyAlignment="1" applyProtection="1">
      <alignment horizontal="center" vertical="center"/>
      <protection hidden="1"/>
    </xf>
    <xf numFmtId="165" fontId="48" fillId="33" borderId="17" xfId="0" applyNumberFormat="1" applyFont="1" applyFill="1" applyBorder="1" applyAlignment="1" applyProtection="1">
      <alignment horizontal="center" vertical="center"/>
      <protection hidden="1"/>
    </xf>
    <xf numFmtId="0" fontId="0" fillId="33" borderId="22" xfId="0" applyFill="1" applyBorder="1" applyAlignment="1" applyProtection="1">
      <alignment horizontal="center" vertical="center"/>
      <protection hidden="1"/>
    </xf>
    <xf numFmtId="0" fontId="0" fillId="33" borderId="23" xfId="0"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4" xfId="0" applyFill="1" applyBorder="1" applyAlignment="1" applyProtection="1">
      <alignment horizontal="center" vertical="center"/>
      <protection hidden="1"/>
    </xf>
    <xf numFmtId="0" fontId="0" fillId="33" borderId="15" xfId="0" applyFill="1" applyBorder="1" applyAlignment="1" applyProtection="1">
      <alignment horizontal="center" vertical="center"/>
      <protection hidden="1"/>
    </xf>
    <xf numFmtId="0" fontId="0" fillId="33" borderId="17" xfId="0" applyFill="1" applyBorder="1" applyAlignment="1" applyProtection="1">
      <alignment horizontal="center" vertical="center"/>
      <protection hidden="1"/>
    </xf>
    <xf numFmtId="0" fontId="0" fillId="33" borderId="16" xfId="0" applyFill="1" applyBorder="1" applyAlignment="1" applyProtection="1">
      <alignment horizontal="center" vertical="center"/>
      <protection hidden="1"/>
    </xf>
    <xf numFmtId="9" fontId="58" fillId="33" borderId="22" xfId="0" applyNumberFormat="1" applyFont="1" applyFill="1" applyBorder="1" applyAlignment="1" applyProtection="1">
      <alignment horizontal="center" vertical="center"/>
      <protection hidden="1"/>
    </xf>
    <xf numFmtId="9" fontId="58" fillId="33" borderId="23" xfId="0" applyNumberFormat="1" applyFont="1" applyFill="1" applyBorder="1" applyAlignment="1" applyProtection="1">
      <alignment horizontal="center" vertical="center"/>
      <protection hidden="1"/>
    </xf>
    <xf numFmtId="9" fontId="58" fillId="33" borderId="10" xfId="0" applyNumberFormat="1" applyFont="1" applyFill="1" applyBorder="1" applyAlignment="1" applyProtection="1">
      <alignment horizontal="center" vertical="center"/>
      <protection hidden="1"/>
    </xf>
    <xf numFmtId="9" fontId="58" fillId="33" borderId="0" xfId="0" applyNumberFormat="1" applyFont="1" applyFill="1" applyBorder="1" applyAlignment="1" applyProtection="1">
      <alignment horizontal="center" vertical="center"/>
      <protection hidden="1"/>
    </xf>
    <xf numFmtId="9" fontId="58" fillId="33" borderId="14" xfId="0" applyNumberFormat="1" applyFont="1" applyFill="1" applyBorder="1" applyAlignment="1" applyProtection="1">
      <alignment horizontal="center" vertical="center"/>
      <protection hidden="1"/>
    </xf>
    <xf numFmtId="9" fontId="58" fillId="33" borderId="15" xfId="0" applyNumberFormat="1" applyFont="1" applyFill="1" applyBorder="1" applyAlignment="1" applyProtection="1">
      <alignment horizontal="center" vertical="center"/>
      <protection hidden="1"/>
    </xf>
    <xf numFmtId="9" fontId="58" fillId="33" borderId="17" xfId="0" applyNumberFormat="1" applyFont="1" applyFill="1" applyBorder="1" applyAlignment="1" applyProtection="1">
      <alignment horizontal="center" vertical="center"/>
      <protection hidden="1"/>
    </xf>
    <xf numFmtId="9" fontId="58" fillId="33" borderId="16" xfId="0" applyNumberFormat="1" applyFont="1" applyFill="1" applyBorder="1" applyAlignment="1" applyProtection="1">
      <alignment horizontal="center" vertical="center"/>
      <protection hidden="1"/>
    </xf>
    <xf numFmtId="2" fontId="62" fillId="33" borderId="24" xfId="0" applyNumberFormat="1" applyFont="1" applyFill="1" applyBorder="1" applyAlignment="1" applyProtection="1">
      <alignment horizontal="right"/>
      <protection locked="0"/>
    </xf>
    <xf numFmtId="2" fontId="62" fillId="33" borderId="25" xfId="0" applyNumberFormat="1" applyFont="1" applyFill="1" applyBorder="1" applyAlignment="1" applyProtection="1">
      <alignment horizontal="right"/>
      <protection locked="0"/>
    </xf>
    <xf numFmtId="2" fontId="62" fillId="33" borderId="11" xfId="0" applyNumberFormat="1" applyFont="1" applyFill="1" applyBorder="1" applyAlignment="1" applyProtection="1">
      <alignment horizontal="right"/>
      <protection locked="0"/>
    </xf>
    <xf numFmtId="1" fontId="62" fillId="33" borderId="24" xfId="0" applyNumberFormat="1" applyFont="1" applyFill="1" applyBorder="1" applyAlignment="1" applyProtection="1">
      <alignment horizontal="right"/>
      <protection hidden="1"/>
    </xf>
    <xf numFmtId="1" fontId="62" fillId="33" borderId="25" xfId="0" applyNumberFormat="1" applyFont="1" applyFill="1" applyBorder="1" applyAlignment="1" applyProtection="1">
      <alignment horizontal="right"/>
      <protection hidden="1"/>
    </xf>
    <xf numFmtId="0" fontId="69" fillId="33" borderId="21" xfId="0" applyFont="1" applyFill="1" applyBorder="1" applyAlignment="1" applyProtection="1">
      <alignment horizontal="center" vertical="center" wrapText="1"/>
      <protection hidden="1"/>
    </xf>
    <xf numFmtId="0" fontId="70" fillId="33" borderId="22" xfId="0" applyFont="1" applyFill="1" applyBorder="1" applyAlignment="1" applyProtection="1">
      <alignment horizontal="center" vertical="center" wrapText="1"/>
      <protection hidden="1"/>
    </xf>
    <xf numFmtId="0" fontId="70" fillId="33" borderId="23" xfId="0" applyFont="1" applyFill="1" applyBorder="1" applyAlignment="1" applyProtection="1">
      <alignment horizontal="center" vertical="center" wrapText="1"/>
      <protection hidden="1"/>
    </xf>
    <xf numFmtId="0" fontId="70" fillId="33" borderId="10" xfId="0" applyFont="1" applyFill="1" applyBorder="1" applyAlignment="1" applyProtection="1">
      <alignment horizontal="center" vertical="center" wrapText="1"/>
      <protection hidden="1"/>
    </xf>
    <xf numFmtId="0" fontId="70" fillId="33" borderId="0" xfId="0" applyFont="1" applyFill="1" applyBorder="1" applyAlignment="1" applyProtection="1">
      <alignment horizontal="center" vertical="center" wrapText="1"/>
      <protection hidden="1"/>
    </xf>
    <xf numFmtId="0" fontId="70" fillId="33" borderId="14" xfId="0" applyFont="1" applyFill="1" applyBorder="1" applyAlignment="1" applyProtection="1">
      <alignment horizontal="center" vertical="center" wrapText="1"/>
      <protection hidden="1"/>
    </xf>
    <xf numFmtId="0" fontId="70" fillId="33" borderId="15" xfId="0" applyFont="1" applyFill="1" applyBorder="1" applyAlignment="1" applyProtection="1">
      <alignment horizontal="center" vertical="center" wrapText="1"/>
      <protection hidden="1"/>
    </xf>
    <xf numFmtId="0" fontId="70" fillId="33" borderId="17" xfId="0" applyFont="1" applyFill="1" applyBorder="1" applyAlignment="1" applyProtection="1">
      <alignment horizontal="center" vertical="center" wrapText="1"/>
      <protection hidden="1"/>
    </xf>
    <xf numFmtId="0" fontId="70" fillId="33" borderId="16" xfId="0" applyFont="1" applyFill="1" applyBorder="1" applyAlignment="1" applyProtection="1">
      <alignment horizontal="center" vertical="center" wrapText="1"/>
      <protection hidden="1"/>
    </xf>
    <xf numFmtId="0" fontId="48" fillId="33" borderId="22" xfId="0" applyFont="1" applyFill="1" applyBorder="1" applyAlignment="1" applyProtection="1">
      <alignment horizontal="center" vertical="center"/>
      <protection hidden="1"/>
    </xf>
    <xf numFmtId="0" fontId="48" fillId="33" borderId="23" xfId="0" applyFont="1" applyFill="1" applyBorder="1" applyAlignment="1" applyProtection="1">
      <alignment horizontal="center" vertical="center"/>
      <protection hidden="1"/>
    </xf>
    <xf numFmtId="0" fontId="48" fillId="33" borderId="10" xfId="0" applyFont="1" applyFill="1" applyBorder="1" applyAlignment="1" applyProtection="1">
      <alignment horizontal="center" vertical="center"/>
      <protection hidden="1"/>
    </xf>
    <xf numFmtId="0" fontId="48" fillId="33" borderId="0" xfId="0" applyFont="1" applyFill="1" applyBorder="1" applyAlignment="1" applyProtection="1">
      <alignment horizontal="center" vertical="center"/>
      <protection hidden="1"/>
    </xf>
    <xf numFmtId="0" fontId="48" fillId="33" borderId="14" xfId="0" applyFont="1" applyFill="1" applyBorder="1" applyAlignment="1" applyProtection="1">
      <alignment horizontal="center" vertical="center"/>
      <protection hidden="1"/>
    </xf>
    <xf numFmtId="0" fontId="48" fillId="33" borderId="15" xfId="0" applyFont="1" applyFill="1" applyBorder="1" applyAlignment="1" applyProtection="1">
      <alignment horizontal="center" vertical="center"/>
      <protection hidden="1"/>
    </xf>
    <xf numFmtId="0" fontId="48" fillId="33" borderId="17" xfId="0" applyFont="1" applyFill="1" applyBorder="1" applyAlignment="1" applyProtection="1">
      <alignment horizontal="center" vertical="center"/>
      <protection hidden="1"/>
    </xf>
    <xf numFmtId="0" fontId="48" fillId="33" borderId="16" xfId="0" applyFont="1" applyFill="1" applyBorder="1" applyAlignment="1" applyProtection="1">
      <alignment horizontal="center" vertical="center"/>
      <protection hidden="1"/>
    </xf>
    <xf numFmtId="0" fontId="61" fillId="33" borderId="22" xfId="0" applyFont="1" applyFill="1" applyBorder="1" applyAlignment="1" applyProtection="1">
      <alignment horizontal="left" vertical="top"/>
      <protection hidden="1" locked="0"/>
    </xf>
    <xf numFmtId="0" fontId="71" fillId="33" borderId="0" xfId="0" applyFont="1" applyFill="1" applyBorder="1" applyAlignment="1" applyProtection="1">
      <alignment horizontal="left" vertical="top" wrapText="1"/>
      <protection hidden="1"/>
    </xf>
    <xf numFmtId="0" fontId="72" fillId="33" borderId="0" xfId="0" applyFont="1" applyFill="1" applyBorder="1" applyAlignment="1">
      <alignment horizontal="left" vertical="top" wrapText="1"/>
    </xf>
    <xf numFmtId="0" fontId="57" fillId="33" borderId="25" xfId="0" applyFont="1" applyFill="1" applyBorder="1" applyAlignment="1" applyProtection="1">
      <alignment horizontal="center"/>
      <protection hidden="1"/>
    </xf>
    <xf numFmtId="0" fontId="66" fillId="33" borderId="0" xfId="0" applyFont="1" applyFill="1" applyBorder="1" applyAlignment="1" applyProtection="1">
      <alignment vertical="center" wrapText="1"/>
      <protection hidden="1"/>
    </xf>
    <xf numFmtId="0" fontId="57" fillId="33" borderId="0" xfId="0" applyFont="1" applyFill="1" applyBorder="1" applyAlignment="1" applyProtection="1">
      <alignment horizontal="center" vertical="top" wrapText="1"/>
      <protection hidden="1"/>
    </xf>
    <xf numFmtId="0" fontId="73" fillId="33" borderId="0" xfId="0" applyFont="1" applyFill="1" applyBorder="1" applyAlignment="1" applyProtection="1">
      <alignment horizontal="left" vertical="center" wrapText="1"/>
      <protection hidden="1"/>
    </xf>
    <xf numFmtId="0" fontId="66" fillId="33" borderId="0" xfId="0" applyFont="1" applyFill="1" applyBorder="1" applyAlignment="1" applyProtection="1">
      <alignment horizontal="left" vertical="center" wrapText="1"/>
      <protection hidden="1"/>
    </xf>
    <xf numFmtId="0" fontId="62" fillId="33" borderId="0" xfId="0" applyFont="1" applyFill="1" applyBorder="1" applyAlignment="1" applyProtection="1">
      <alignment horizontal="center" vertical="top" wrapText="1"/>
      <protection hidden="1"/>
    </xf>
    <xf numFmtId="0" fontId="66" fillId="0" borderId="0" xfId="0" applyFont="1" applyBorder="1" applyAlignment="1" applyProtection="1">
      <alignment vertical="center" wrapText="1"/>
      <protection hidden="1"/>
    </xf>
    <xf numFmtId="0" fontId="57" fillId="0" borderId="0" xfId="0" applyFont="1" applyBorder="1" applyAlignment="1" applyProtection="1">
      <alignment horizontal="center" vertical="top" wrapText="1"/>
      <protection hidden="1"/>
    </xf>
    <xf numFmtId="0" fontId="62" fillId="33" borderId="10" xfId="0" applyFont="1" applyFill="1" applyBorder="1" applyAlignment="1" applyProtection="1">
      <alignment horizontal="left" vertical="top" wrapText="1"/>
      <protection hidden="1"/>
    </xf>
    <xf numFmtId="0" fontId="62" fillId="33" borderId="0" xfId="0" applyFont="1" applyFill="1" applyBorder="1" applyAlignment="1" applyProtection="1">
      <alignment horizontal="left" vertical="top"/>
      <protection hidden="1"/>
    </xf>
    <xf numFmtId="0" fontId="62" fillId="33" borderId="14" xfId="0" applyFont="1" applyFill="1" applyBorder="1" applyAlignment="1" applyProtection="1">
      <alignment horizontal="left" vertical="top"/>
      <protection hidden="1"/>
    </xf>
    <xf numFmtId="0" fontId="74" fillId="33" borderId="22" xfId="0" applyFont="1" applyFill="1" applyBorder="1" applyAlignment="1" applyProtection="1">
      <alignment horizontal="center"/>
      <protection hidden="1"/>
    </xf>
    <xf numFmtId="165" fontId="75" fillId="33" borderId="24" xfId="0" applyNumberFormat="1" applyFont="1" applyFill="1" applyBorder="1" applyAlignment="1" applyProtection="1">
      <alignment horizontal="center" vertical="center"/>
      <protection locked="0"/>
    </xf>
    <xf numFmtId="165" fontId="75" fillId="33" borderId="25" xfId="0" applyNumberFormat="1" applyFont="1" applyFill="1" applyBorder="1" applyAlignment="1" applyProtection="1">
      <alignment horizontal="center" vertical="center"/>
      <protection locked="0"/>
    </xf>
    <xf numFmtId="165" fontId="76" fillId="0" borderId="25" xfId="0" applyNumberFormat="1" applyFont="1" applyBorder="1" applyAlignment="1" applyProtection="1">
      <alignment/>
      <protection locked="0"/>
    </xf>
    <xf numFmtId="165" fontId="76" fillId="0" borderId="11" xfId="0" applyNumberFormat="1" applyFont="1" applyBorder="1" applyAlignment="1" applyProtection="1">
      <alignment/>
      <protection locked="0"/>
    </xf>
    <xf numFmtId="0" fontId="66" fillId="33" borderId="17" xfId="0" applyFont="1" applyFill="1" applyBorder="1" applyAlignment="1" applyProtection="1">
      <alignment vertical="center" wrapText="1"/>
      <protection hidden="1"/>
    </xf>
    <xf numFmtId="0" fontId="76" fillId="33" borderId="25" xfId="0" applyFont="1" applyFill="1" applyBorder="1" applyAlignment="1" applyProtection="1">
      <alignment horizontal="right" vertical="top" wrapText="1"/>
      <protection locked="0"/>
    </xf>
    <xf numFmtId="0" fontId="76" fillId="33" borderId="11" xfId="0" applyFont="1" applyFill="1" applyBorder="1" applyAlignment="1" applyProtection="1">
      <alignment horizontal="right" vertical="top" wrapText="1"/>
      <protection locked="0"/>
    </xf>
    <xf numFmtId="0" fontId="76" fillId="33" borderId="24" xfId="0" applyFont="1" applyFill="1" applyBorder="1" applyAlignment="1" applyProtection="1">
      <alignment horizontal="left" vertical="top" wrapText="1"/>
      <protection locked="0"/>
    </xf>
    <xf numFmtId="0" fontId="76" fillId="33" borderId="25" xfId="0" applyFont="1" applyFill="1" applyBorder="1" applyAlignment="1" applyProtection="1">
      <alignment horizontal="left" vertical="top"/>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8.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6.emf" /><Relationship Id="rId14" Type="http://schemas.openxmlformats.org/officeDocument/2006/relationships/image" Target="../media/image7.emf" /><Relationship Id="rId15" Type="http://schemas.openxmlformats.org/officeDocument/2006/relationships/image" Target="../media/image12.emf" /><Relationship Id="rId16" Type="http://schemas.openxmlformats.org/officeDocument/2006/relationships/image" Target="cid:image001.jpg@01CBFDCF.0AC60B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3</xdr:row>
      <xdr:rowOff>0</xdr:rowOff>
    </xdr:from>
    <xdr:to>
      <xdr:col>59</xdr:col>
      <xdr:colOff>209550</xdr:colOff>
      <xdr:row>6</xdr:row>
      <xdr:rowOff>47625</xdr:rowOff>
    </xdr:to>
    <xdr:pic>
      <xdr:nvPicPr>
        <xdr:cNvPr id="1" name="ComboBox1"/>
        <xdr:cNvPicPr preferRelativeResize="1">
          <a:picLocks noChangeAspect="1"/>
        </xdr:cNvPicPr>
      </xdr:nvPicPr>
      <xdr:blipFill>
        <a:blip r:embed="rId1"/>
        <a:stretch>
          <a:fillRect/>
        </a:stretch>
      </xdr:blipFill>
      <xdr:spPr>
        <a:xfrm>
          <a:off x="2143125" y="4200525"/>
          <a:ext cx="8896350" cy="247650"/>
        </a:xfrm>
        <a:prstGeom prst="rect">
          <a:avLst/>
        </a:prstGeom>
        <a:noFill/>
        <a:ln w="9525" cmpd="sng">
          <a:noFill/>
        </a:ln>
      </xdr:spPr>
    </xdr:pic>
    <xdr:clientData/>
  </xdr:twoCellAnchor>
  <xdr:twoCellAnchor editAs="oneCell">
    <xdr:from>
      <xdr:col>11</xdr:col>
      <xdr:colOff>142875</xdr:colOff>
      <xdr:row>12</xdr:row>
      <xdr:rowOff>171450</xdr:rowOff>
    </xdr:from>
    <xdr:to>
      <xdr:col>59</xdr:col>
      <xdr:colOff>190500</xdr:colOff>
      <xdr:row>16</xdr:row>
      <xdr:rowOff>0</xdr:rowOff>
    </xdr:to>
    <xdr:pic>
      <xdr:nvPicPr>
        <xdr:cNvPr id="2" name="ComboBox2"/>
        <xdr:cNvPicPr preferRelativeResize="1">
          <a:picLocks noChangeAspect="1"/>
        </xdr:cNvPicPr>
      </xdr:nvPicPr>
      <xdr:blipFill>
        <a:blip r:embed="rId2"/>
        <a:stretch>
          <a:fillRect/>
        </a:stretch>
      </xdr:blipFill>
      <xdr:spPr>
        <a:xfrm>
          <a:off x="2133600" y="5038725"/>
          <a:ext cx="8886825" cy="247650"/>
        </a:xfrm>
        <a:prstGeom prst="rect">
          <a:avLst/>
        </a:prstGeom>
        <a:noFill/>
        <a:ln w="9525" cmpd="sng">
          <a:noFill/>
        </a:ln>
      </xdr:spPr>
    </xdr:pic>
    <xdr:clientData/>
  </xdr:twoCellAnchor>
  <xdr:twoCellAnchor editAs="oneCell">
    <xdr:from>
      <xdr:col>28</xdr:col>
      <xdr:colOff>47625</xdr:colOff>
      <xdr:row>51</xdr:row>
      <xdr:rowOff>200025</xdr:rowOff>
    </xdr:from>
    <xdr:to>
      <xdr:col>59</xdr:col>
      <xdr:colOff>238125</xdr:colOff>
      <xdr:row>63</xdr:row>
      <xdr:rowOff>28575</xdr:rowOff>
    </xdr:to>
    <xdr:pic>
      <xdr:nvPicPr>
        <xdr:cNvPr id="3" name="ComboBox3"/>
        <xdr:cNvPicPr preferRelativeResize="1">
          <a:picLocks noChangeAspect="1"/>
        </xdr:cNvPicPr>
      </xdr:nvPicPr>
      <xdr:blipFill>
        <a:blip r:embed="rId3"/>
        <a:stretch>
          <a:fillRect/>
        </a:stretch>
      </xdr:blipFill>
      <xdr:spPr>
        <a:xfrm>
          <a:off x="5114925" y="7781925"/>
          <a:ext cx="5953125" cy="247650"/>
        </a:xfrm>
        <a:prstGeom prst="rect">
          <a:avLst/>
        </a:prstGeom>
        <a:noFill/>
        <a:ln w="9525" cmpd="sng">
          <a:noFill/>
        </a:ln>
      </xdr:spPr>
    </xdr:pic>
    <xdr:clientData/>
  </xdr:twoCellAnchor>
  <xdr:twoCellAnchor editAs="oneCell">
    <xdr:from>
      <xdr:col>12</xdr:col>
      <xdr:colOff>9525</xdr:colOff>
      <xdr:row>18</xdr:row>
      <xdr:rowOff>180975</xdr:rowOff>
    </xdr:from>
    <xdr:to>
      <xdr:col>59</xdr:col>
      <xdr:colOff>190500</xdr:colOff>
      <xdr:row>22</xdr:row>
      <xdr:rowOff>0</xdr:rowOff>
    </xdr:to>
    <xdr:pic>
      <xdr:nvPicPr>
        <xdr:cNvPr id="4" name="ComboBox4"/>
        <xdr:cNvPicPr preferRelativeResize="1">
          <a:picLocks noChangeAspect="1"/>
        </xdr:cNvPicPr>
      </xdr:nvPicPr>
      <xdr:blipFill>
        <a:blip r:embed="rId4"/>
        <a:stretch>
          <a:fillRect/>
        </a:stretch>
      </xdr:blipFill>
      <xdr:spPr>
        <a:xfrm>
          <a:off x="2181225" y="5467350"/>
          <a:ext cx="8839200" cy="238125"/>
        </a:xfrm>
        <a:prstGeom prst="rect">
          <a:avLst/>
        </a:prstGeom>
        <a:noFill/>
        <a:ln w="9525" cmpd="sng">
          <a:noFill/>
        </a:ln>
      </xdr:spPr>
    </xdr:pic>
    <xdr:clientData/>
  </xdr:twoCellAnchor>
  <xdr:twoCellAnchor editAs="oneCell">
    <xdr:from>
      <xdr:col>11</xdr:col>
      <xdr:colOff>161925</xdr:colOff>
      <xdr:row>27</xdr:row>
      <xdr:rowOff>0</xdr:rowOff>
    </xdr:from>
    <xdr:to>
      <xdr:col>59</xdr:col>
      <xdr:colOff>180975</xdr:colOff>
      <xdr:row>30</xdr:row>
      <xdr:rowOff>28575</xdr:rowOff>
    </xdr:to>
    <xdr:pic>
      <xdr:nvPicPr>
        <xdr:cNvPr id="5" name="ComboBox5"/>
        <xdr:cNvPicPr preferRelativeResize="1">
          <a:picLocks noChangeAspect="1"/>
        </xdr:cNvPicPr>
      </xdr:nvPicPr>
      <xdr:blipFill>
        <a:blip r:embed="rId5"/>
        <a:stretch>
          <a:fillRect/>
        </a:stretch>
      </xdr:blipFill>
      <xdr:spPr>
        <a:xfrm>
          <a:off x="2152650" y="5915025"/>
          <a:ext cx="8858250" cy="238125"/>
        </a:xfrm>
        <a:prstGeom prst="rect">
          <a:avLst/>
        </a:prstGeom>
        <a:noFill/>
        <a:ln w="9525" cmpd="sng">
          <a:noFill/>
        </a:ln>
      </xdr:spPr>
    </xdr:pic>
    <xdr:clientData/>
  </xdr:twoCellAnchor>
  <xdr:twoCellAnchor editAs="oneCell">
    <xdr:from>
      <xdr:col>16</xdr:col>
      <xdr:colOff>66675</xdr:colOff>
      <xdr:row>30</xdr:row>
      <xdr:rowOff>190500</xdr:rowOff>
    </xdr:from>
    <xdr:to>
      <xdr:col>59</xdr:col>
      <xdr:colOff>209550</xdr:colOff>
      <xdr:row>34</xdr:row>
      <xdr:rowOff>0</xdr:rowOff>
    </xdr:to>
    <xdr:pic>
      <xdr:nvPicPr>
        <xdr:cNvPr id="6" name="ComboBox6"/>
        <xdr:cNvPicPr preferRelativeResize="1">
          <a:picLocks noChangeAspect="1"/>
        </xdr:cNvPicPr>
      </xdr:nvPicPr>
      <xdr:blipFill>
        <a:blip r:embed="rId6"/>
        <a:stretch>
          <a:fillRect/>
        </a:stretch>
      </xdr:blipFill>
      <xdr:spPr>
        <a:xfrm>
          <a:off x="2962275" y="6315075"/>
          <a:ext cx="8077200" cy="228600"/>
        </a:xfrm>
        <a:prstGeom prst="rect">
          <a:avLst/>
        </a:prstGeom>
        <a:noFill/>
        <a:ln w="9525" cmpd="sng">
          <a:noFill/>
        </a:ln>
      </xdr:spPr>
    </xdr:pic>
    <xdr:clientData/>
  </xdr:twoCellAnchor>
  <xdr:twoCellAnchor editAs="oneCell">
    <xdr:from>
      <xdr:col>10</xdr:col>
      <xdr:colOff>171450</xdr:colOff>
      <xdr:row>36</xdr:row>
      <xdr:rowOff>180975</xdr:rowOff>
    </xdr:from>
    <xdr:to>
      <xdr:col>59</xdr:col>
      <xdr:colOff>209550</xdr:colOff>
      <xdr:row>40</xdr:row>
      <xdr:rowOff>0</xdr:rowOff>
    </xdr:to>
    <xdr:pic>
      <xdr:nvPicPr>
        <xdr:cNvPr id="7" name="ComboBox7"/>
        <xdr:cNvPicPr preferRelativeResize="1">
          <a:picLocks noChangeAspect="1"/>
        </xdr:cNvPicPr>
      </xdr:nvPicPr>
      <xdr:blipFill>
        <a:blip r:embed="rId7"/>
        <a:stretch>
          <a:fillRect/>
        </a:stretch>
      </xdr:blipFill>
      <xdr:spPr>
        <a:xfrm>
          <a:off x="1981200" y="6724650"/>
          <a:ext cx="9058275" cy="238125"/>
        </a:xfrm>
        <a:prstGeom prst="rect">
          <a:avLst/>
        </a:prstGeom>
        <a:noFill/>
        <a:ln w="9525" cmpd="sng">
          <a:noFill/>
        </a:ln>
      </xdr:spPr>
    </xdr:pic>
    <xdr:clientData/>
  </xdr:twoCellAnchor>
  <xdr:twoCellAnchor editAs="oneCell">
    <xdr:from>
      <xdr:col>11</xdr:col>
      <xdr:colOff>9525</xdr:colOff>
      <xdr:row>87</xdr:row>
      <xdr:rowOff>200025</xdr:rowOff>
    </xdr:from>
    <xdr:to>
      <xdr:col>59</xdr:col>
      <xdr:colOff>238125</xdr:colOff>
      <xdr:row>93</xdr:row>
      <xdr:rowOff>19050</xdr:rowOff>
    </xdr:to>
    <xdr:pic>
      <xdr:nvPicPr>
        <xdr:cNvPr id="8" name="ComboBox8"/>
        <xdr:cNvPicPr preferRelativeResize="1">
          <a:picLocks noChangeAspect="1"/>
        </xdr:cNvPicPr>
      </xdr:nvPicPr>
      <xdr:blipFill>
        <a:blip r:embed="rId8"/>
        <a:stretch>
          <a:fillRect/>
        </a:stretch>
      </xdr:blipFill>
      <xdr:spPr>
        <a:xfrm>
          <a:off x="2000250" y="9877425"/>
          <a:ext cx="9067800" cy="238125"/>
        </a:xfrm>
        <a:prstGeom prst="rect">
          <a:avLst/>
        </a:prstGeom>
        <a:noFill/>
        <a:ln w="9525" cmpd="sng">
          <a:noFill/>
        </a:ln>
      </xdr:spPr>
    </xdr:pic>
    <xdr:clientData/>
  </xdr:twoCellAnchor>
  <xdr:twoCellAnchor editAs="oneCell">
    <xdr:from>
      <xdr:col>9</xdr:col>
      <xdr:colOff>0</xdr:colOff>
      <xdr:row>45</xdr:row>
      <xdr:rowOff>9525</xdr:rowOff>
    </xdr:from>
    <xdr:to>
      <xdr:col>59</xdr:col>
      <xdr:colOff>219075</xdr:colOff>
      <xdr:row>48</xdr:row>
      <xdr:rowOff>38100</xdr:rowOff>
    </xdr:to>
    <xdr:pic>
      <xdr:nvPicPr>
        <xdr:cNvPr id="9" name="ComboBox9"/>
        <xdr:cNvPicPr preferRelativeResize="1">
          <a:picLocks noChangeAspect="1"/>
        </xdr:cNvPicPr>
      </xdr:nvPicPr>
      <xdr:blipFill>
        <a:blip r:embed="rId9"/>
        <a:stretch>
          <a:fillRect/>
        </a:stretch>
      </xdr:blipFill>
      <xdr:spPr>
        <a:xfrm>
          <a:off x="1628775" y="7181850"/>
          <a:ext cx="9420225" cy="238125"/>
        </a:xfrm>
        <a:prstGeom prst="rect">
          <a:avLst/>
        </a:prstGeom>
        <a:noFill/>
        <a:ln w="9525" cmpd="sng">
          <a:noFill/>
        </a:ln>
      </xdr:spPr>
    </xdr:pic>
    <xdr:clientData/>
  </xdr:twoCellAnchor>
  <xdr:twoCellAnchor editAs="oneCell">
    <xdr:from>
      <xdr:col>13</xdr:col>
      <xdr:colOff>0</xdr:colOff>
      <xdr:row>81</xdr:row>
      <xdr:rowOff>190500</xdr:rowOff>
    </xdr:from>
    <xdr:to>
      <xdr:col>59</xdr:col>
      <xdr:colOff>219075</xdr:colOff>
      <xdr:row>87</xdr:row>
      <xdr:rowOff>19050</xdr:rowOff>
    </xdr:to>
    <xdr:pic>
      <xdr:nvPicPr>
        <xdr:cNvPr id="10" name="ComboBox10"/>
        <xdr:cNvPicPr preferRelativeResize="1">
          <a:picLocks noChangeAspect="1"/>
        </xdr:cNvPicPr>
      </xdr:nvPicPr>
      <xdr:blipFill>
        <a:blip r:embed="rId10"/>
        <a:stretch>
          <a:fillRect/>
        </a:stretch>
      </xdr:blipFill>
      <xdr:spPr>
        <a:xfrm>
          <a:off x="2352675" y="9448800"/>
          <a:ext cx="8696325" cy="247650"/>
        </a:xfrm>
        <a:prstGeom prst="rect">
          <a:avLst/>
        </a:prstGeom>
        <a:noFill/>
        <a:ln w="9525" cmpd="sng">
          <a:noFill/>
        </a:ln>
      </xdr:spPr>
    </xdr:pic>
    <xdr:clientData/>
  </xdr:twoCellAnchor>
  <xdr:twoCellAnchor editAs="oneCell">
    <xdr:from>
      <xdr:col>25</xdr:col>
      <xdr:colOff>161925</xdr:colOff>
      <xdr:row>75</xdr:row>
      <xdr:rowOff>200025</xdr:rowOff>
    </xdr:from>
    <xdr:to>
      <xdr:col>59</xdr:col>
      <xdr:colOff>228600</xdr:colOff>
      <xdr:row>81</xdr:row>
      <xdr:rowOff>19050</xdr:rowOff>
    </xdr:to>
    <xdr:pic>
      <xdr:nvPicPr>
        <xdr:cNvPr id="11" name="ComboBox11"/>
        <xdr:cNvPicPr preferRelativeResize="1">
          <a:picLocks noChangeAspect="1"/>
        </xdr:cNvPicPr>
      </xdr:nvPicPr>
      <xdr:blipFill>
        <a:blip r:embed="rId11"/>
        <a:stretch>
          <a:fillRect/>
        </a:stretch>
      </xdr:blipFill>
      <xdr:spPr>
        <a:xfrm>
          <a:off x="4686300" y="9039225"/>
          <a:ext cx="6372225" cy="238125"/>
        </a:xfrm>
        <a:prstGeom prst="rect">
          <a:avLst/>
        </a:prstGeom>
        <a:noFill/>
        <a:ln w="9525" cmpd="sng">
          <a:noFill/>
        </a:ln>
      </xdr:spPr>
    </xdr:pic>
    <xdr:clientData/>
  </xdr:twoCellAnchor>
  <xdr:twoCellAnchor editAs="oneCell">
    <xdr:from>
      <xdr:col>17</xdr:col>
      <xdr:colOff>133350</xdr:colOff>
      <xdr:row>93</xdr:row>
      <xdr:rowOff>190500</xdr:rowOff>
    </xdr:from>
    <xdr:to>
      <xdr:col>59</xdr:col>
      <xdr:colOff>247650</xdr:colOff>
      <xdr:row>99</xdr:row>
      <xdr:rowOff>9525</xdr:rowOff>
    </xdr:to>
    <xdr:pic>
      <xdr:nvPicPr>
        <xdr:cNvPr id="12" name="ComboBox12"/>
        <xdr:cNvPicPr preferRelativeResize="1">
          <a:picLocks noChangeAspect="1"/>
        </xdr:cNvPicPr>
      </xdr:nvPicPr>
      <xdr:blipFill>
        <a:blip r:embed="rId12"/>
        <a:stretch>
          <a:fillRect/>
        </a:stretch>
      </xdr:blipFill>
      <xdr:spPr>
        <a:xfrm>
          <a:off x="3209925" y="10287000"/>
          <a:ext cx="7867650" cy="238125"/>
        </a:xfrm>
        <a:prstGeom prst="rect">
          <a:avLst/>
        </a:prstGeom>
        <a:noFill/>
        <a:ln w="9525" cmpd="sng">
          <a:noFill/>
        </a:ln>
      </xdr:spPr>
    </xdr:pic>
    <xdr:clientData/>
  </xdr:twoCellAnchor>
  <xdr:twoCellAnchor editAs="oneCell">
    <xdr:from>
      <xdr:col>15</xdr:col>
      <xdr:colOff>9525</xdr:colOff>
      <xdr:row>99</xdr:row>
      <xdr:rowOff>190500</xdr:rowOff>
    </xdr:from>
    <xdr:to>
      <xdr:col>59</xdr:col>
      <xdr:colOff>257175</xdr:colOff>
      <xdr:row>111</xdr:row>
      <xdr:rowOff>19050</xdr:rowOff>
    </xdr:to>
    <xdr:pic>
      <xdr:nvPicPr>
        <xdr:cNvPr id="13" name="ComboBox13"/>
        <xdr:cNvPicPr preferRelativeResize="1">
          <a:picLocks noChangeAspect="1"/>
        </xdr:cNvPicPr>
      </xdr:nvPicPr>
      <xdr:blipFill>
        <a:blip r:embed="rId13"/>
        <a:stretch>
          <a:fillRect/>
        </a:stretch>
      </xdr:blipFill>
      <xdr:spPr>
        <a:xfrm>
          <a:off x="2724150" y="10706100"/>
          <a:ext cx="8362950" cy="247650"/>
        </a:xfrm>
        <a:prstGeom prst="rect">
          <a:avLst/>
        </a:prstGeom>
        <a:noFill/>
        <a:ln w="9525" cmpd="sng">
          <a:noFill/>
        </a:ln>
      </xdr:spPr>
    </xdr:pic>
    <xdr:clientData/>
  </xdr:twoCellAnchor>
  <xdr:twoCellAnchor editAs="oneCell">
    <xdr:from>
      <xdr:col>12</xdr:col>
      <xdr:colOff>161925</xdr:colOff>
      <xdr:row>69</xdr:row>
      <xdr:rowOff>200025</xdr:rowOff>
    </xdr:from>
    <xdr:to>
      <xdr:col>59</xdr:col>
      <xdr:colOff>219075</xdr:colOff>
      <xdr:row>75</xdr:row>
      <xdr:rowOff>19050</xdr:rowOff>
    </xdr:to>
    <xdr:pic>
      <xdr:nvPicPr>
        <xdr:cNvPr id="14" name="ComboBox14"/>
        <xdr:cNvPicPr preferRelativeResize="1">
          <a:picLocks noChangeAspect="1"/>
        </xdr:cNvPicPr>
      </xdr:nvPicPr>
      <xdr:blipFill>
        <a:blip r:embed="rId14"/>
        <a:stretch>
          <a:fillRect/>
        </a:stretch>
      </xdr:blipFill>
      <xdr:spPr>
        <a:xfrm>
          <a:off x="2333625" y="8620125"/>
          <a:ext cx="8715375" cy="238125"/>
        </a:xfrm>
        <a:prstGeom prst="rect">
          <a:avLst/>
        </a:prstGeom>
        <a:noFill/>
        <a:ln w="9525" cmpd="sng">
          <a:noFill/>
        </a:ln>
      </xdr:spPr>
    </xdr:pic>
    <xdr:clientData/>
  </xdr:twoCellAnchor>
  <xdr:twoCellAnchor editAs="oneCell">
    <xdr:from>
      <xdr:col>29</xdr:col>
      <xdr:colOff>38100</xdr:colOff>
      <xdr:row>66</xdr:row>
      <xdr:rowOff>0</xdr:rowOff>
    </xdr:from>
    <xdr:to>
      <xdr:col>59</xdr:col>
      <xdr:colOff>238125</xdr:colOff>
      <xdr:row>69</xdr:row>
      <xdr:rowOff>28575</xdr:rowOff>
    </xdr:to>
    <xdr:pic>
      <xdr:nvPicPr>
        <xdr:cNvPr id="15" name="ComboBox15"/>
        <xdr:cNvPicPr preferRelativeResize="1">
          <a:picLocks noChangeAspect="1"/>
        </xdr:cNvPicPr>
      </xdr:nvPicPr>
      <xdr:blipFill>
        <a:blip r:embed="rId15"/>
        <a:stretch>
          <a:fillRect/>
        </a:stretch>
      </xdr:blipFill>
      <xdr:spPr>
        <a:xfrm>
          <a:off x="5286375" y="8210550"/>
          <a:ext cx="5781675" cy="238125"/>
        </a:xfrm>
        <a:prstGeom prst="rect">
          <a:avLst/>
        </a:prstGeom>
        <a:noFill/>
        <a:ln w="9525" cmpd="sng">
          <a:noFill/>
        </a:ln>
      </xdr:spPr>
    </xdr:pic>
    <xdr:clientData/>
  </xdr:twoCellAnchor>
  <xdr:twoCellAnchor editAs="oneCell">
    <xdr:from>
      <xdr:col>24</xdr:col>
      <xdr:colOff>66675</xdr:colOff>
      <xdr:row>0</xdr:row>
      <xdr:rowOff>190500</xdr:rowOff>
    </xdr:from>
    <xdr:to>
      <xdr:col>39</xdr:col>
      <xdr:colOff>114300</xdr:colOff>
      <xdr:row>0</xdr:row>
      <xdr:rowOff>1552575</xdr:rowOff>
    </xdr:to>
    <xdr:pic>
      <xdr:nvPicPr>
        <xdr:cNvPr id="16" name="Рисунок 16" descr="cid:image001.jpg@01CBFDCF.0AC60BC0"/>
        <xdr:cNvPicPr preferRelativeResize="1">
          <a:picLocks noChangeAspect="1"/>
        </xdr:cNvPicPr>
      </xdr:nvPicPr>
      <xdr:blipFill>
        <a:blip r:link="rId16"/>
        <a:stretch>
          <a:fillRect/>
        </a:stretch>
      </xdr:blipFill>
      <xdr:spPr>
        <a:xfrm>
          <a:off x="4410075" y="190500"/>
          <a:ext cx="291465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FF285"/>
  <sheetViews>
    <sheetView tabSelected="1" zoomScalePageLayoutView="0" workbookViewId="0" topLeftCell="A1">
      <selection activeCell="A3" sqref="A3:BI3"/>
    </sheetView>
  </sheetViews>
  <sheetFormatPr defaultColWidth="9.140625" defaultRowHeight="15"/>
  <cols>
    <col min="1" max="29" width="2.7109375" style="0" customWidth="1"/>
    <col min="30" max="30" width="5.00390625" style="0" customWidth="1"/>
    <col min="31" max="59" width="2.7109375" style="0" customWidth="1"/>
    <col min="60" max="60" width="5.00390625" style="0" customWidth="1"/>
    <col min="61" max="62" width="2.7109375" style="0" customWidth="1"/>
    <col min="63" max="69" width="2.7109375" style="0" hidden="1" customWidth="1"/>
    <col min="70" max="70" width="9.28125" style="0" hidden="1" customWidth="1"/>
    <col min="71" max="71" width="2.7109375" style="0" hidden="1" customWidth="1"/>
    <col min="72" max="72" width="7.00390625" style="0" hidden="1" customWidth="1"/>
    <col min="73" max="163" width="2.7109375" style="0" hidden="1" customWidth="1"/>
  </cols>
  <sheetData>
    <row r="1" spans="1:80" ht="147.75" customHeight="1" thickBot="1">
      <c r="A1" s="240" t="s">
        <v>70</v>
      </c>
      <c r="B1" s="241"/>
      <c r="C1" s="241"/>
      <c r="D1" s="241"/>
      <c r="E1" s="241"/>
      <c r="F1" s="241"/>
      <c r="G1" s="241"/>
      <c r="H1" s="241"/>
      <c r="I1" s="241"/>
      <c r="J1" s="241"/>
      <c r="K1" s="241"/>
      <c r="L1" s="241"/>
      <c r="M1" s="241"/>
      <c r="N1" s="241"/>
      <c r="O1" s="241"/>
      <c r="P1" s="241"/>
      <c r="Q1" s="241"/>
      <c r="R1" s="241"/>
      <c r="S1" s="241"/>
      <c r="T1" s="241"/>
      <c r="U1" s="241"/>
      <c r="V1" s="241"/>
      <c r="W1" s="241"/>
      <c r="X1" s="241"/>
      <c r="Y1" s="221"/>
      <c r="Z1" s="221"/>
      <c r="AA1" s="221"/>
      <c r="AB1" s="221"/>
      <c r="AC1" s="221"/>
      <c r="AD1" s="221"/>
      <c r="AE1" s="221"/>
      <c r="AF1" s="221"/>
      <c r="AG1" s="221"/>
      <c r="AH1" s="221"/>
      <c r="AI1" s="221"/>
      <c r="AJ1" s="221"/>
      <c r="AK1" s="221"/>
      <c r="AL1" s="221"/>
      <c r="AM1" s="221"/>
      <c r="AN1" s="221"/>
      <c r="AO1" s="238" t="s">
        <v>71</v>
      </c>
      <c r="AP1" s="238"/>
      <c r="AQ1" s="238"/>
      <c r="AR1" s="238"/>
      <c r="AS1" s="238"/>
      <c r="AT1" s="238"/>
      <c r="AU1" s="238"/>
      <c r="AV1" s="238"/>
      <c r="AW1" s="238"/>
      <c r="AX1" s="238"/>
      <c r="AY1" s="238"/>
      <c r="AZ1" s="238"/>
      <c r="BA1" s="238"/>
      <c r="BB1" s="238"/>
      <c r="BC1" s="238"/>
      <c r="BD1" s="238"/>
      <c r="BE1" s="238"/>
      <c r="BF1" s="238"/>
      <c r="BG1" s="238"/>
      <c r="BH1" s="238"/>
      <c r="BI1" s="239"/>
      <c r="BJ1" s="1"/>
      <c r="BK1" s="1"/>
      <c r="BL1" s="1"/>
      <c r="BM1" s="1"/>
      <c r="BN1" s="1"/>
      <c r="BO1" s="8"/>
      <c r="BP1" s="8"/>
      <c r="BQ1" s="8"/>
      <c r="BR1" s="8"/>
      <c r="BS1" s="8"/>
      <c r="BT1" s="8"/>
      <c r="BU1" s="8"/>
      <c r="BV1" s="8"/>
      <c r="BW1" s="8"/>
      <c r="BX1" s="8"/>
      <c r="BY1" s="8"/>
      <c r="BZ1" s="8"/>
      <c r="CA1" s="9"/>
      <c r="CB1" s="9"/>
    </row>
    <row r="2" spans="1:80" ht="21.75" customHeight="1">
      <c r="A2" s="30" t="s">
        <v>48</v>
      </c>
      <c r="B2" s="31" t="s">
        <v>49</v>
      </c>
      <c r="C2" s="218">
        <v>20</v>
      </c>
      <c r="D2" s="218"/>
      <c r="E2" s="32"/>
      <c r="F2" s="32"/>
      <c r="G2" s="32"/>
      <c r="H2" s="32"/>
      <c r="I2" s="32"/>
      <c r="J2" s="32"/>
      <c r="K2" s="32"/>
      <c r="L2" s="32"/>
      <c r="M2" s="32"/>
      <c r="N2" s="33"/>
      <c r="O2" s="32"/>
      <c r="P2" s="32"/>
      <c r="Q2" s="32"/>
      <c r="R2" s="32"/>
      <c r="S2" s="32"/>
      <c r="T2" s="32"/>
      <c r="U2" s="32"/>
      <c r="V2" s="32"/>
      <c r="W2" s="32"/>
      <c r="X2" s="32"/>
      <c r="Y2" s="232" t="s">
        <v>69</v>
      </c>
      <c r="Z2" s="232"/>
      <c r="AA2" s="232"/>
      <c r="AB2" s="232"/>
      <c r="AC2" s="232"/>
      <c r="AD2" s="232"/>
      <c r="AE2" s="232"/>
      <c r="AF2" s="232"/>
      <c r="AG2" s="232"/>
      <c r="AH2" s="232"/>
      <c r="AI2" s="232"/>
      <c r="AJ2" s="232"/>
      <c r="AK2" s="232"/>
      <c r="AL2" s="232"/>
      <c r="AM2" s="232"/>
      <c r="AN2" s="232"/>
      <c r="AO2" s="32"/>
      <c r="AP2" s="32"/>
      <c r="AQ2" s="32"/>
      <c r="AR2" s="32"/>
      <c r="AS2" s="32"/>
      <c r="AT2" s="32"/>
      <c r="AU2" s="32"/>
      <c r="AV2" s="32"/>
      <c r="AW2" s="32"/>
      <c r="AX2" s="32"/>
      <c r="AY2" s="32"/>
      <c r="AZ2" s="32"/>
      <c r="BA2" s="32"/>
      <c r="BB2" s="32"/>
      <c r="BC2" s="32"/>
      <c r="BD2" s="32"/>
      <c r="BE2" s="32"/>
      <c r="BF2" s="32"/>
      <c r="BG2" s="32"/>
      <c r="BH2" s="32"/>
      <c r="BI2" s="34"/>
      <c r="BJ2" s="1"/>
      <c r="BK2" s="1"/>
      <c r="BL2" s="1"/>
      <c r="BM2" s="1"/>
      <c r="BN2" s="1"/>
      <c r="BO2" s="8"/>
      <c r="BP2" s="8"/>
      <c r="BQ2" s="8"/>
      <c r="BR2" s="8"/>
      <c r="BS2" s="8"/>
      <c r="BT2" s="8"/>
      <c r="BU2" s="8"/>
      <c r="BV2" s="8"/>
      <c r="BW2" s="8"/>
      <c r="BX2" s="8"/>
      <c r="BY2" s="8"/>
      <c r="BZ2" s="8"/>
      <c r="CA2" s="9"/>
      <c r="CB2" s="9"/>
    </row>
    <row r="3" spans="1:80" ht="161.25" customHeight="1" thickBot="1">
      <c r="A3" s="229" t="s">
        <v>72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1"/>
      <c r="BJ3" s="1"/>
      <c r="BK3" s="1"/>
      <c r="BL3" s="1"/>
      <c r="BM3" s="1"/>
      <c r="BN3" s="1"/>
      <c r="BO3" s="8"/>
      <c r="BP3" s="8"/>
      <c r="BQ3" s="8"/>
      <c r="BR3" s="8"/>
      <c r="BS3" s="8"/>
      <c r="BT3" s="8"/>
      <c r="BU3" s="8"/>
      <c r="BV3" s="8"/>
      <c r="BW3" s="8"/>
      <c r="BX3" s="8"/>
      <c r="BY3" s="8"/>
      <c r="BZ3" s="8"/>
      <c r="CA3" s="9"/>
      <c r="CB3" s="9"/>
    </row>
    <row r="4" spans="1:80" ht="15.75" customHeight="1" thickBot="1">
      <c r="A4" s="35"/>
      <c r="B4" s="36" t="s">
        <v>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4"/>
      <c r="BJ4" s="1"/>
      <c r="BK4" s="1"/>
      <c r="BL4" s="1"/>
      <c r="BM4" s="1"/>
      <c r="BN4" s="1"/>
      <c r="BO4" s="8" t="s">
        <v>25</v>
      </c>
      <c r="BP4" s="8"/>
      <c r="BQ4" s="8"/>
      <c r="BR4" s="10">
        <v>5.56</v>
      </c>
      <c r="BS4" s="8"/>
      <c r="BT4" s="8"/>
      <c r="BU4" s="8"/>
      <c r="BV4" s="8"/>
      <c r="BW4" s="8"/>
      <c r="BX4" s="8"/>
      <c r="BY4" s="8"/>
      <c r="BZ4" s="8"/>
      <c r="CA4" s="9"/>
      <c r="CB4" s="9"/>
    </row>
    <row r="5" spans="1:80" ht="15.75" hidden="1">
      <c r="A5" s="35"/>
      <c r="B5" s="36"/>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4"/>
      <c r="BJ5" s="1"/>
      <c r="BK5" s="1"/>
      <c r="BL5" s="1"/>
      <c r="BM5" s="1"/>
      <c r="BN5" s="1"/>
      <c r="BO5" s="8"/>
      <c r="BP5" s="8"/>
      <c r="BQ5" s="8"/>
      <c r="BR5" s="8"/>
      <c r="BS5" s="8"/>
      <c r="BT5" s="8"/>
      <c r="BU5" s="8"/>
      <c r="BV5" s="8"/>
      <c r="BW5" s="8"/>
      <c r="BX5" s="8"/>
      <c r="BY5" s="8"/>
      <c r="BZ5" s="8"/>
      <c r="CA5" s="9"/>
      <c r="CB5" s="9"/>
    </row>
    <row r="6" spans="1:80" ht="15.75" hidden="1">
      <c r="A6" s="35"/>
      <c r="B6" s="36"/>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4"/>
      <c r="BJ6" s="1"/>
      <c r="BK6" s="1"/>
      <c r="BL6" s="1"/>
      <c r="BM6" s="1"/>
      <c r="BN6" s="1"/>
      <c r="BO6" s="8"/>
      <c r="BP6" s="8"/>
      <c r="BQ6" s="8"/>
      <c r="BR6" s="8"/>
      <c r="BS6" s="8"/>
      <c r="BT6" s="8"/>
      <c r="BU6" s="8"/>
      <c r="BV6" s="8"/>
      <c r="BW6" s="8"/>
      <c r="BX6" s="8"/>
      <c r="BY6" s="8"/>
      <c r="BZ6" s="8"/>
      <c r="CA6" s="9"/>
      <c r="CB6" s="9"/>
    </row>
    <row r="7" spans="1:80" ht="16.5" thickBot="1">
      <c r="A7" s="35"/>
      <c r="B7" s="36"/>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4"/>
      <c r="BJ7" s="1"/>
      <c r="BK7" s="1"/>
      <c r="BL7" s="1"/>
      <c r="BM7" s="1"/>
      <c r="BN7" s="1"/>
      <c r="BO7" s="8"/>
      <c r="BP7" s="8"/>
      <c r="BQ7" s="8"/>
      <c r="BR7" s="8"/>
      <c r="BS7" s="8"/>
      <c r="BT7" s="8"/>
      <c r="BU7" s="8"/>
      <c r="BV7" s="8"/>
      <c r="BW7" s="8"/>
      <c r="BX7" s="8"/>
      <c r="BY7" s="8"/>
      <c r="BZ7" s="8"/>
      <c r="CA7" s="9"/>
      <c r="CB7" s="9"/>
    </row>
    <row r="8" spans="1:80" ht="16.5" hidden="1" thickBot="1">
      <c r="A8" s="35"/>
      <c r="B8" s="36"/>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4"/>
      <c r="BJ8" s="1"/>
      <c r="BK8" s="1"/>
      <c r="BL8" s="1"/>
      <c r="BM8" s="1"/>
      <c r="BN8" s="1"/>
      <c r="BO8" s="8"/>
      <c r="BP8" s="8"/>
      <c r="BQ8" s="8"/>
      <c r="BR8" s="8"/>
      <c r="BS8" s="8"/>
      <c r="BT8" s="8"/>
      <c r="BU8" s="8"/>
      <c r="BV8" s="8"/>
      <c r="BW8" s="8"/>
      <c r="BX8" s="8"/>
      <c r="BY8" s="8"/>
      <c r="BZ8" s="8"/>
      <c r="CA8" s="9"/>
      <c r="CB8" s="9"/>
    </row>
    <row r="9" spans="1:80" ht="16.5" hidden="1" thickBot="1">
      <c r="A9" s="35"/>
      <c r="B9" s="36"/>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4"/>
      <c r="BJ9" s="1"/>
      <c r="BK9" s="1"/>
      <c r="BL9" s="1"/>
      <c r="BM9" s="1"/>
      <c r="BN9" s="1"/>
      <c r="BO9" s="8"/>
      <c r="BP9" s="8"/>
      <c r="BQ9" s="8"/>
      <c r="BR9" s="8"/>
      <c r="BS9" s="8"/>
      <c r="BT9" s="8"/>
      <c r="BU9" s="8"/>
      <c r="BV9" s="8"/>
      <c r="BW9" s="8"/>
      <c r="BX9" s="8"/>
      <c r="BY9" s="8"/>
      <c r="BZ9" s="8"/>
      <c r="CA9" s="9"/>
      <c r="CB9" s="9"/>
    </row>
    <row r="10" spans="1:80" ht="20.25" thickBot="1">
      <c r="A10" s="35"/>
      <c r="B10" s="36" t="s">
        <v>1</v>
      </c>
      <c r="C10" s="32"/>
      <c r="D10" s="32"/>
      <c r="E10" s="32"/>
      <c r="F10" s="32"/>
      <c r="G10" s="32"/>
      <c r="H10" s="32"/>
      <c r="I10" s="32"/>
      <c r="J10" s="32"/>
      <c r="K10" s="32"/>
      <c r="L10" s="233">
        <v>100000</v>
      </c>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5"/>
      <c r="BB10" s="235"/>
      <c r="BC10" s="235"/>
      <c r="BD10" s="236"/>
      <c r="BE10" s="32" t="s">
        <v>73</v>
      </c>
      <c r="BF10" s="32"/>
      <c r="BG10" s="32"/>
      <c r="BH10" s="32"/>
      <c r="BI10" s="34"/>
      <c r="BJ10" s="1"/>
      <c r="BK10" s="1"/>
      <c r="BL10" s="1"/>
      <c r="BM10" s="1"/>
      <c r="BN10" s="1"/>
      <c r="BO10" s="8"/>
      <c r="BP10" s="8"/>
      <c r="BQ10" s="8"/>
      <c r="BR10" s="8"/>
      <c r="BS10" s="8"/>
      <c r="BT10" s="8"/>
      <c r="BU10" s="8"/>
      <c r="BV10" s="8"/>
      <c r="BW10" s="8"/>
      <c r="BX10" s="8"/>
      <c r="BY10" s="8"/>
      <c r="BZ10" s="8"/>
      <c r="CA10" s="9"/>
      <c r="CB10" s="9"/>
    </row>
    <row r="11" spans="1:80" ht="15.75" hidden="1">
      <c r="A11" s="35"/>
      <c r="B11" s="36"/>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4"/>
      <c r="BJ11" s="1"/>
      <c r="BK11" s="1"/>
      <c r="BL11" s="1"/>
      <c r="BM11" s="1"/>
      <c r="BN11" s="1"/>
      <c r="BO11" s="8"/>
      <c r="BP11" s="8"/>
      <c r="BQ11" s="8"/>
      <c r="BR11" s="8"/>
      <c r="BS11" s="8"/>
      <c r="BT11" s="8"/>
      <c r="BU11" s="8"/>
      <c r="BV11" s="8"/>
      <c r="BW11" s="8"/>
      <c r="BX11" s="8"/>
      <c r="BY11" s="8"/>
      <c r="BZ11" s="8"/>
      <c r="CA11" s="9"/>
      <c r="CB11" s="9"/>
    </row>
    <row r="12" spans="1:80" ht="15.75" hidden="1">
      <c r="A12" s="35"/>
      <c r="B12" s="36"/>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4"/>
      <c r="BJ12" s="1"/>
      <c r="BK12" s="1"/>
      <c r="BL12" s="1"/>
      <c r="BM12" s="1"/>
      <c r="BN12" s="1"/>
      <c r="BO12" s="8"/>
      <c r="BP12" s="8"/>
      <c r="BQ12" s="8"/>
      <c r="BR12" s="8"/>
      <c r="BS12" s="8"/>
      <c r="BT12" s="8"/>
      <c r="BU12" s="8"/>
      <c r="BV12" s="8"/>
      <c r="BW12" s="8"/>
      <c r="BX12" s="8"/>
      <c r="BY12" s="8"/>
      <c r="BZ12" s="8"/>
      <c r="CA12" s="9"/>
      <c r="CB12" s="9"/>
    </row>
    <row r="13" spans="1:80" ht="16.5" thickBot="1">
      <c r="A13" s="35"/>
      <c r="B13" s="36"/>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4"/>
      <c r="BJ13" s="1"/>
      <c r="BK13" s="1"/>
      <c r="BL13" s="1"/>
      <c r="BM13" s="1"/>
      <c r="BN13" s="1"/>
      <c r="BO13" s="8"/>
      <c r="BP13" s="8"/>
      <c r="BQ13" s="8"/>
      <c r="BR13" s="8"/>
      <c r="BS13" s="8"/>
      <c r="BT13" s="8"/>
      <c r="BU13" s="8"/>
      <c r="BV13" s="8"/>
      <c r="BW13" s="8"/>
      <c r="BX13" s="8"/>
      <c r="BY13" s="8"/>
      <c r="BZ13" s="8"/>
      <c r="CA13" s="9"/>
      <c r="CB13" s="9"/>
    </row>
    <row r="14" spans="1:80" ht="16.5" hidden="1" thickBot="1">
      <c r="A14" s="35"/>
      <c r="B14" s="36"/>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4"/>
      <c r="BJ14" s="1"/>
      <c r="BK14" s="1"/>
      <c r="BL14" s="1"/>
      <c r="BM14" s="1"/>
      <c r="BN14" s="1"/>
      <c r="BO14" s="8"/>
      <c r="BP14" s="8"/>
      <c r="BQ14" s="8"/>
      <c r="BR14" s="8"/>
      <c r="BS14" s="8"/>
      <c r="BT14" s="8"/>
      <c r="BU14" s="8"/>
      <c r="BV14" s="8"/>
      <c r="BW14" s="8"/>
      <c r="BX14" s="8"/>
      <c r="BY14" s="8"/>
      <c r="BZ14" s="8"/>
      <c r="CA14" s="9"/>
      <c r="CB14" s="9"/>
    </row>
    <row r="15" spans="1:80" ht="16.5" hidden="1" thickBot="1">
      <c r="A15" s="35"/>
      <c r="B15" s="36"/>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4"/>
      <c r="BJ15" s="1"/>
      <c r="BK15" s="1"/>
      <c r="BL15" s="1"/>
      <c r="BM15" s="1"/>
      <c r="BN15" s="1"/>
      <c r="BO15" s="8"/>
      <c r="BP15" s="8"/>
      <c r="BQ15" s="8"/>
      <c r="BR15" s="8"/>
      <c r="BS15" s="8"/>
      <c r="BT15" s="8"/>
      <c r="BU15" s="8"/>
      <c r="BV15" s="8"/>
      <c r="BW15" s="8"/>
      <c r="BX15" s="8"/>
      <c r="BY15" s="8"/>
      <c r="BZ15" s="8"/>
      <c r="CA15" s="9"/>
      <c r="CB15" s="9"/>
    </row>
    <row r="16" spans="1:80" ht="16.5" thickBot="1">
      <c r="A16" s="35"/>
      <c r="B16" s="36" t="s">
        <v>2</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4"/>
      <c r="BJ16" s="1"/>
      <c r="BK16" s="1"/>
      <c r="BL16" s="1"/>
      <c r="BM16" s="1"/>
      <c r="BN16" s="1"/>
      <c r="BO16" s="8" t="s">
        <v>26</v>
      </c>
      <c r="BP16" s="8"/>
      <c r="BQ16" s="8"/>
      <c r="BR16" s="10">
        <v>1</v>
      </c>
      <c r="BS16" s="8"/>
      <c r="BT16" s="8"/>
      <c r="BU16" s="8"/>
      <c r="BV16" s="8"/>
      <c r="BW16" s="8"/>
      <c r="BX16" s="8"/>
      <c r="BY16" s="8"/>
      <c r="BZ16" s="8"/>
      <c r="CA16" s="9"/>
      <c r="CB16" s="9"/>
    </row>
    <row r="17" spans="1:80" ht="15.75" hidden="1">
      <c r="A17" s="35"/>
      <c r="B17" s="36"/>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4"/>
      <c r="BJ17" s="1"/>
      <c r="BK17" s="1"/>
      <c r="BL17" s="1"/>
      <c r="BM17" s="1"/>
      <c r="BN17" s="1"/>
      <c r="BO17" s="8"/>
      <c r="BP17" s="8"/>
      <c r="BQ17" s="8"/>
      <c r="BR17" s="8"/>
      <c r="BS17" s="8"/>
      <c r="BT17" s="8"/>
      <c r="BU17" s="8"/>
      <c r="BV17" s="8"/>
      <c r="BW17" s="8"/>
      <c r="BX17" s="8"/>
      <c r="BY17" s="8"/>
      <c r="BZ17" s="8"/>
      <c r="CA17" s="9"/>
      <c r="CB17" s="9"/>
    </row>
    <row r="18" spans="1:80" ht="15.75" hidden="1">
      <c r="A18" s="35"/>
      <c r="B18" s="36"/>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4"/>
      <c r="BJ18" s="1"/>
      <c r="BK18" s="1"/>
      <c r="BL18" s="1"/>
      <c r="BM18" s="1"/>
      <c r="BN18" s="1"/>
      <c r="BO18" s="8"/>
      <c r="BP18" s="8"/>
      <c r="BQ18" s="8"/>
      <c r="BR18" s="8"/>
      <c r="BS18" s="8"/>
      <c r="BT18" s="8"/>
      <c r="BU18" s="8"/>
      <c r="BV18" s="8"/>
      <c r="BW18" s="8"/>
      <c r="BX18" s="8"/>
      <c r="BY18" s="8"/>
      <c r="BZ18" s="8"/>
      <c r="CA18" s="9"/>
      <c r="CB18" s="9"/>
    </row>
    <row r="19" spans="1:80" ht="16.5" thickBot="1">
      <c r="A19" s="35"/>
      <c r="B19" s="36"/>
      <c r="C19" s="32"/>
      <c r="D19" s="32"/>
      <c r="E19" s="32"/>
      <c r="F19" s="32"/>
      <c r="G19" s="32"/>
      <c r="H19" s="32"/>
      <c r="I19" s="32"/>
      <c r="J19" s="32"/>
      <c r="K19" s="32"/>
      <c r="L19" s="32"/>
      <c r="M19" s="37" t="s">
        <v>27</v>
      </c>
      <c r="N19" s="38"/>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4"/>
      <c r="BJ19" s="1"/>
      <c r="BK19" s="1"/>
      <c r="BL19" s="1"/>
      <c r="BM19" s="1"/>
      <c r="BN19" s="1"/>
      <c r="BO19" s="8"/>
      <c r="BP19" s="8"/>
      <c r="BQ19" s="8"/>
      <c r="BR19" s="8"/>
      <c r="BS19" s="8"/>
      <c r="BT19" s="8"/>
      <c r="BU19" s="8"/>
      <c r="BV19" s="8"/>
      <c r="BW19" s="8"/>
      <c r="BX19" s="8"/>
      <c r="BY19" s="8"/>
      <c r="BZ19" s="8"/>
      <c r="CA19" s="9"/>
      <c r="CB19" s="9"/>
    </row>
    <row r="20" spans="1:80" ht="16.5" hidden="1" thickBot="1">
      <c r="A20" s="35"/>
      <c r="B20" s="36"/>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4"/>
      <c r="BJ20" s="1"/>
      <c r="BK20" s="1"/>
      <c r="BL20" s="1"/>
      <c r="BM20" s="1"/>
      <c r="BN20" s="1"/>
      <c r="BO20" s="8"/>
      <c r="BP20" s="8"/>
      <c r="BQ20" s="8"/>
      <c r="BR20" s="8"/>
      <c r="BS20" s="8"/>
      <c r="BT20" s="8"/>
      <c r="BU20" s="8"/>
      <c r="BV20" s="8"/>
      <c r="BW20" s="8"/>
      <c r="BX20" s="8"/>
      <c r="BY20" s="8"/>
      <c r="BZ20" s="8"/>
      <c r="CA20" s="9"/>
      <c r="CB20" s="9"/>
    </row>
    <row r="21" spans="1:80" ht="16.5" hidden="1" thickBot="1">
      <c r="A21" s="35"/>
      <c r="B21" s="36"/>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4"/>
      <c r="BJ21" s="1"/>
      <c r="BK21" s="1"/>
      <c r="BL21" s="1"/>
      <c r="BM21" s="1"/>
      <c r="BN21" s="1"/>
      <c r="BO21" s="8"/>
      <c r="BP21" s="8"/>
      <c r="BQ21" s="8"/>
      <c r="BR21" s="8"/>
      <c r="BS21" s="8"/>
      <c r="BT21" s="8"/>
      <c r="BU21" s="8"/>
      <c r="BV21" s="8"/>
      <c r="BW21" s="8"/>
      <c r="BX21" s="8"/>
      <c r="BY21" s="8"/>
      <c r="BZ21" s="8"/>
      <c r="CA21" s="9"/>
      <c r="CB21" s="9"/>
    </row>
    <row r="22" spans="1:80" ht="16.5" thickBot="1">
      <c r="A22" s="35"/>
      <c r="B22" s="36" t="s">
        <v>3</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4"/>
      <c r="BJ22" s="1"/>
      <c r="BK22" s="1"/>
      <c r="BL22" s="1"/>
      <c r="BM22" s="1"/>
      <c r="BN22" s="1"/>
      <c r="BO22" s="8" t="s">
        <v>28</v>
      </c>
      <c r="BP22" s="8"/>
      <c r="BQ22" s="8"/>
      <c r="BR22" s="10">
        <v>1</v>
      </c>
      <c r="BS22" s="8"/>
      <c r="BT22" s="8"/>
      <c r="BU22" s="8"/>
      <c r="BV22" s="8"/>
      <c r="BW22" s="8"/>
      <c r="BX22" s="8"/>
      <c r="BY22" s="8"/>
      <c r="BZ22" s="8"/>
      <c r="CA22" s="9"/>
      <c r="CB22" s="9"/>
    </row>
    <row r="23" spans="1:80" ht="15.75" hidden="1">
      <c r="A23" s="35"/>
      <c r="B23" s="36"/>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4"/>
      <c r="BJ23" s="1"/>
      <c r="BK23" s="1"/>
      <c r="BL23" s="1"/>
      <c r="BM23" s="1"/>
      <c r="BN23" s="1"/>
      <c r="BO23" s="8"/>
      <c r="BP23" s="8"/>
      <c r="BQ23" s="8"/>
      <c r="BR23" s="8"/>
      <c r="BS23" s="8"/>
      <c r="BT23" s="8"/>
      <c r="BU23" s="8"/>
      <c r="BV23" s="8"/>
      <c r="BW23" s="8"/>
      <c r="BX23" s="8"/>
      <c r="BY23" s="8"/>
      <c r="BZ23" s="8"/>
      <c r="CA23" s="9"/>
      <c r="CB23" s="9"/>
    </row>
    <row r="24" spans="1:80" ht="15.75" hidden="1">
      <c r="A24" s="35"/>
      <c r="B24" s="36"/>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4"/>
      <c r="BJ24" s="1"/>
      <c r="BK24" s="1"/>
      <c r="BL24" s="1"/>
      <c r="BM24" s="1"/>
      <c r="BN24" s="1"/>
      <c r="BO24" s="8"/>
      <c r="BP24" s="8"/>
      <c r="BQ24" s="8"/>
      <c r="BR24" s="8"/>
      <c r="BS24" s="8"/>
      <c r="BT24" s="8"/>
      <c r="BU24" s="8"/>
      <c r="BV24" s="8"/>
      <c r="BW24" s="8"/>
      <c r="BX24" s="8"/>
      <c r="BY24" s="8"/>
      <c r="BZ24" s="8"/>
      <c r="CA24" s="9"/>
      <c r="CB24" s="9"/>
    </row>
    <row r="25" spans="1:80" ht="16.5" thickBot="1">
      <c r="A25" s="35"/>
      <c r="B25" s="36"/>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4"/>
      <c r="BJ25" s="1"/>
      <c r="BK25" s="1"/>
      <c r="BL25" s="1"/>
      <c r="BM25" s="1"/>
      <c r="BN25" s="1"/>
      <c r="BO25" s="8"/>
      <c r="BP25" s="8"/>
      <c r="BQ25" s="8"/>
      <c r="BR25" s="8"/>
      <c r="BS25" s="8"/>
      <c r="BT25" s="8"/>
      <c r="BU25" s="8"/>
      <c r="BV25" s="8"/>
      <c r="BW25" s="8"/>
      <c r="BX25" s="8"/>
      <c r="BY25" s="8"/>
      <c r="BZ25" s="8"/>
      <c r="CA25" s="9"/>
      <c r="CB25" s="9"/>
    </row>
    <row r="26" spans="1:80" ht="16.5" hidden="1" thickBot="1">
      <c r="A26" s="35"/>
      <c r="B26" s="36"/>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4"/>
      <c r="BJ26" s="1"/>
      <c r="BK26" s="1"/>
      <c r="BL26" s="1"/>
      <c r="BM26" s="1"/>
      <c r="BN26" s="1"/>
      <c r="BO26" s="8"/>
      <c r="BP26" s="8"/>
      <c r="BQ26" s="8"/>
      <c r="BR26" s="8"/>
      <c r="BS26" s="8"/>
      <c r="BT26" s="8"/>
      <c r="BU26" s="8"/>
      <c r="BV26" s="8"/>
      <c r="BW26" s="8"/>
      <c r="BX26" s="8"/>
      <c r="BY26" s="8"/>
      <c r="BZ26" s="8"/>
      <c r="CA26" s="9"/>
      <c r="CB26" s="9"/>
    </row>
    <row r="27" spans="1:80" ht="16.5" hidden="1" thickBot="1">
      <c r="A27" s="35"/>
      <c r="B27" s="36"/>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4"/>
      <c r="BJ27" s="1"/>
      <c r="BK27" s="1"/>
      <c r="BL27" s="1"/>
      <c r="BM27" s="1"/>
      <c r="BN27" s="1"/>
      <c r="BO27" s="8"/>
      <c r="BP27" s="8"/>
      <c r="BQ27" s="8"/>
      <c r="BR27" s="8"/>
      <c r="BS27" s="8"/>
      <c r="BT27" s="8"/>
      <c r="BU27" s="8"/>
      <c r="BV27" s="8"/>
      <c r="BW27" s="8"/>
      <c r="BX27" s="8"/>
      <c r="BY27" s="8"/>
      <c r="BZ27" s="8"/>
      <c r="CA27" s="9"/>
      <c r="CB27" s="9"/>
    </row>
    <row r="28" spans="1:80" ht="16.5" thickBot="1">
      <c r="A28" s="35"/>
      <c r="B28" s="36" t="s">
        <v>4</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4"/>
      <c r="BJ28" s="1"/>
      <c r="BK28" s="1"/>
      <c r="BL28" s="1"/>
      <c r="BM28" s="1"/>
      <c r="BN28" s="1"/>
      <c r="BO28" s="8" t="s">
        <v>29</v>
      </c>
      <c r="BP28" s="8"/>
      <c r="BQ28" s="8"/>
      <c r="BR28" s="10">
        <v>1</v>
      </c>
      <c r="BS28" s="8"/>
      <c r="BT28" s="8"/>
      <c r="BU28" s="8"/>
      <c r="BV28" s="8"/>
      <c r="BW28" s="8"/>
      <c r="BX28" s="8"/>
      <c r="BY28" s="8"/>
      <c r="BZ28" s="8"/>
      <c r="CA28" s="9"/>
      <c r="CB28" s="9"/>
    </row>
    <row r="29" spans="1:80" ht="15.75" hidden="1">
      <c r="A29" s="35"/>
      <c r="B29" s="36"/>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4"/>
      <c r="BJ29" s="1"/>
      <c r="BK29" s="1"/>
      <c r="BL29" s="1"/>
      <c r="BM29" s="1"/>
      <c r="BN29" s="1"/>
      <c r="BO29" s="8"/>
      <c r="BP29" s="8"/>
      <c r="BQ29" s="8"/>
      <c r="BR29" s="8"/>
      <c r="BS29" s="8"/>
      <c r="BT29" s="8"/>
      <c r="BU29" s="8"/>
      <c r="BV29" s="8"/>
      <c r="BW29" s="8"/>
      <c r="BX29" s="8"/>
      <c r="BY29" s="8"/>
      <c r="BZ29" s="8"/>
      <c r="CA29" s="9"/>
      <c r="CB29" s="9"/>
    </row>
    <row r="30" spans="1:80" ht="15.75" hidden="1">
      <c r="A30" s="35"/>
      <c r="B30" s="36"/>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4"/>
      <c r="BJ30" s="1"/>
      <c r="BK30" s="1"/>
      <c r="BL30" s="1"/>
      <c r="BM30" s="1"/>
      <c r="BN30" s="1"/>
      <c r="BO30" s="8"/>
      <c r="BP30" s="8"/>
      <c r="BQ30" s="8"/>
      <c r="BR30" s="8"/>
      <c r="BS30" s="8"/>
      <c r="BT30" s="8"/>
      <c r="BU30" s="8"/>
      <c r="BV30" s="8"/>
      <c r="BW30" s="8"/>
      <c r="BX30" s="8"/>
      <c r="BY30" s="8"/>
      <c r="BZ30" s="8"/>
      <c r="CA30" s="9"/>
      <c r="CB30" s="9"/>
    </row>
    <row r="31" spans="1:80" ht="16.5" thickBot="1">
      <c r="A31" s="35"/>
      <c r="B31" s="36"/>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4"/>
      <c r="BJ31" s="1"/>
      <c r="BK31" s="1"/>
      <c r="BL31" s="1"/>
      <c r="BM31" s="1"/>
      <c r="BN31" s="1"/>
      <c r="BO31" s="8"/>
      <c r="BP31" s="8"/>
      <c r="BQ31" s="8"/>
      <c r="BR31" s="8"/>
      <c r="BS31" s="8"/>
      <c r="BT31" s="8"/>
      <c r="BU31" s="8"/>
      <c r="BV31" s="8"/>
      <c r="BW31" s="8"/>
      <c r="BX31" s="8"/>
      <c r="BY31" s="8"/>
      <c r="BZ31" s="8"/>
      <c r="CA31" s="9"/>
      <c r="CB31" s="9"/>
    </row>
    <row r="32" spans="1:80" ht="16.5" hidden="1" thickBot="1">
      <c r="A32" s="35"/>
      <c r="B32" s="36"/>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4"/>
      <c r="BJ32" s="1"/>
      <c r="BK32" s="1"/>
      <c r="BL32" s="1"/>
      <c r="BM32" s="1"/>
      <c r="BN32" s="1"/>
      <c r="BO32" s="8"/>
      <c r="BP32" s="8"/>
      <c r="BQ32" s="8"/>
      <c r="BR32" s="8"/>
      <c r="BS32" s="8"/>
      <c r="BT32" s="8"/>
      <c r="BU32" s="8"/>
      <c r="BV32" s="8"/>
      <c r="BW32" s="8"/>
      <c r="BX32" s="8"/>
      <c r="BY32" s="8"/>
      <c r="BZ32" s="8"/>
      <c r="CA32" s="9"/>
      <c r="CB32" s="9"/>
    </row>
    <row r="33" spans="1:80" ht="16.5" hidden="1" thickBot="1">
      <c r="A33" s="35"/>
      <c r="B33" s="36"/>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4"/>
      <c r="BJ33" s="1"/>
      <c r="BK33" s="1"/>
      <c r="BL33" s="1"/>
      <c r="BM33" s="1"/>
      <c r="BN33" s="1"/>
      <c r="BO33" s="8"/>
      <c r="BP33" s="8"/>
      <c r="BQ33" s="8"/>
      <c r="BR33" s="8"/>
      <c r="BS33" s="8"/>
      <c r="BT33" s="8"/>
      <c r="BU33" s="8"/>
      <c r="BV33" s="8"/>
      <c r="BW33" s="8"/>
      <c r="BX33" s="8"/>
      <c r="BY33" s="8"/>
      <c r="BZ33" s="8"/>
      <c r="CA33" s="9"/>
      <c r="CB33" s="9"/>
    </row>
    <row r="34" spans="1:80" ht="16.5" thickBot="1">
      <c r="A34" s="35"/>
      <c r="B34" s="36" t="s">
        <v>31</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4"/>
      <c r="BJ34" s="1"/>
      <c r="BK34" s="1"/>
      <c r="BL34" s="1"/>
      <c r="BM34" s="1"/>
      <c r="BN34" s="1"/>
      <c r="BO34" s="8" t="s">
        <v>30</v>
      </c>
      <c r="BP34" s="8"/>
      <c r="BQ34" s="8"/>
      <c r="BR34" s="10">
        <v>1</v>
      </c>
      <c r="BS34" s="8"/>
      <c r="BT34" s="8"/>
      <c r="BU34" s="8"/>
      <c r="BV34" s="8"/>
      <c r="BW34" s="8"/>
      <c r="BX34" s="8"/>
      <c r="BY34" s="8"/>
      <c r="BZ34" s="8"/>
      <c r="CA34" s="9"/>
      <c r="CB34" s="9"/>
    </row>
    <row r="35" spans="1:80" ht="15.75" hidden="1">
      <c r="A35" s="35"/>
      <c r="B35" s="36"/>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4"/>
      <c r="BJ35" s="1"/>
      <c r="BK35" s="1"/>
      <c r="BL35" s="1"/>
      <c r="BM35" s="1"/>
      <c r="BN35" s="1"/>
      <c r="BO35" s="8"/>
      <c r="BP35" s="8"/>
      <c r="BQ35" s="8"/>
      <c r="BR35" s="8"/>
      <c r="BS35" s="8"/>
      <c r="BT35" s="8"/>
      <c r="BU35" s="8"/>
      <c r="BV35" s="8"/>
      <c r="BW35" s="8"/>
      <c r="BX35" s="8"/>
      <c r="BY35" s="8"/>
      <c r="BZ35" s="8"/>
      <c r="CA35" s="9"/>
      <c r="CB35" s="9"/>
    </row>
    <row r="36" spans="1:80" ht="15.75" hidden="1">
      <c r="A36" s="35"/>
      <c r="B36" s="36"/>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4"/>
      <c r="BJ36" s="1"/>
      <c r="BK36" s="1"/>
      <c r="BL36" s="1"/>
      <c r="BM36" s="1"/>
      <c r="BN36" s="1"/>
      <c r="BO36" s="8"/>
      <c r="BP36" s="8"/>
      <c r="BQ36" s="8"/>
      <c r="BR36" s="8"/>
      <c r="BS36" s="8"/>
      <c r="BT36" s="8"/>
      <c r="BU36" s="8"/>
      <c r="BV36" s="8"/>
      <c r="BW36" s="8"/>
      <c r="BX36" s="8"/>
      <c r="BY36" s="8"/>
      <c r="BZ36" s="8"/>
      <c r="CA36" s="9"/>
      <c r="CB36" s="9"/>
    </row>
    <row r="37" spans="1:80" ht="16.5" thickBot="1">
      <c r="A37" s="35"/>
      <c r="B37" s="36"/>
      <c r="C37" s="32"/>
      <c r="D37" s="32"/>
      <c r="E37" s="32"/>
      <c r="F37" s="32"/>
      <c r="G37" s="32"/>
      <c r="H37" s="32"/>
      <c r="I37" s="32"/>
      <c r="J37" s="32"/>
      <c r="K37" s="32"/>
      <c r="L37" s="32"/>
      <c r="M37" s="32"/>
      <c r="N37" s="32"/>
      <c r="O37" s="32"/>
      <c r="P37" s="39" t="s">
        <v>68</v>
      </c>
      <c r="Q37" s="40"/>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4"/>
      <c r="BJ37" s="1"/>
      <c r="BK37" s="1"/>
      <c r="BL37" s="1"/>
      <c r="BM37" s="1"/>
      <c r="BN37" s="1"/>
      <c r="BO37" s="8"/>
      <c r="BP37" s="8"/>
      <c r="BQ37" s="8"/>
      <c r="BR37" s="8"/>
      <c r="BS37" s="8"/>
      <c r="BT37" s="8"/>
      <c r="BU37" s="8"/>
      <c r="BV37" s="8"/>
      <c r="BW37" s="8"/>
      <c r="BX37" s="8"/>
      <c r="BY37" s="8"/>
      <c r="BZ37" s="8"/>
      <c r="CA37" s="9"/>
      <c r="CB37" s="9"/>
    </row>
    <row r="38" spans="1:80" ht="16.5" hidden="1" thickBot="1">
      <c r="A38" s="35"/>
      <c r="B38" s="36"/>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4"/>
      <c r="BJ38" s="1"/>
      <c r="BK38" s="1"/>
      <c r="BL38" s="1"/>
      <c r="BM38" s="1"/>
      <c r="BN38" s="1"/>
      <c r="BO38" s="8"/>
      <c r="BP38" s="8"/>
      <c r="BQ38" s="8"/>
      <c r="BR38" s="8"/>
      <c r="BS38" s="8"/>
      <c r="BT38" s="8"/>
      <c r="BU38" s="8"/>
      <c r="BV38" s="8"/>
      <c r="BW38" s="8"/>
      <c r="BX38" s="8"/>
      <c r="BY38" s="8"/>
      <c r="BZ38" s="8"/>
      <c r="CA38" s="9"/>
      <c r="CB38" s="9"/>
    </row>
    <row r="39" spans="1:80" ht="16.5" hidden="1" thickBot="1">
      <c r="A39" s="35"/>
      <c r="B39" s="36"/>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4"/>
      <c r="BJ39" s="1"/>
      <c r="BK39" s="1"/>
      <c r="BL39" s="1"/>
      <c r="BM39" s="1"/>
      <c r="BN39" s="1"/>
      <c r="BO39" s="8"/>
      <c r="BP39" s="8"/>
      <c r="BQ39" s="8"/>
      <c r="BR39" s="8"/>
      <c r="BS39" s="8"/>
      <c r="BT39" s="8"/>
      <c r="BU39" s="8"/>
      <c r="BV39" s="8"/>
      <c r="BW39" s="8"/>
      <c r="BX39" s="8"/>
      <c r="BY39" s="8"/>
      <c r="BZ39" s="8"/>
      <c r="CA39" s="9"/>
      <c r="CB39" s="9"/>
    </row>
    <row r="40" spans="1:80" ht="16.5" thickBot="1">
      <c r="A40" s="35"/>
      <c r="B40" s="36" t="s">
        <v>5</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4"/>
      <c r="BJ40" s="1"/>
      <c r="BK40" s="1"/>
      <c r="BL40" s="1"/>
      <c r="BM40" s="1"/>
      <c r="BN40" s="1"/>
      <c r="BO40" s="8" t="s">
        <v>32</v>
      </c>
      <c r="BP40" s="8"/>
      <c r="BQ40" s="8"/>
      <c r="BR40" s="10">
        <v>1</v>
      </c>
      <c r="BS40" s="8"/>
      <c r="BT40" s="8"/>
      <c r="BU40" s="8"/>
      <c r="BV40" s="8"/>
      <c r="BW40" s="8"/>
      <c r="BX40" s="8"/>
      <c r="BY40" s="8"/>
      <c r="BZ40" s="8"/>
      <c r="CA40" s="9"/>
      <c r="CB40" s="9"/>
    </row>
    <row r="41" spans="1:80" ht="15.75" hidden="1">
      <c r="A41" s="35"/>
      <c r="B41" s="36"/>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4"/>
      <c r="BJ41" s="1"/>
      <c r="BK41" s="1"/>
      <c r="BL41" s="1"/>
      <c r="BM41" s="1"/>
      <c r="BN41" s="1"/>
      <c r="BO41" s="8"/>
      <c r="BP41" s="8"/>
      <c r="BQ41" s="8"/>
      <c r="BR41" s="8"/>
      <c r="BS41" s="8"/>
      <c r="BT41" s="8"/>
      <c r="BU41" s="8"/>
      <c r="BV41" s="8"/>
      <c r="BW41" s="8"/>
      <c r="BX41" s="8"/>
      <c r="BY41" s="8"/>
      <c r="BZ41" s="8"/>
      <c r="CA41" s="9"/>
      <c r="CB41" s="9"/>
    </row>
    <row r="42" spans="1:80" ht="15.75" hidden="1">
      <c r="A42" s="35"/>
      <c r="B42" s="36"/>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4"/>
      <c r="BJ42" s="1"/>
      <c r="BK42" s="1"/>
      <c r="BL42" s="1"/>
      <c r="BM42" s="1"/>
      <c r="BN42" s="1"/>
      <c r="BO42" s="8"/>
      <c r="BP42" s="8"/>
      <c r="BQ42" s="8"/>
      <c r="BR42" s="8"/>
      <c r="BS42" s="8"/>
      <c r="BT42" s="8"/>
      <c r="BU42" s="8"/>
      <c r="BV42" s="8"/>
      <c r="BW42" s="8"/>
      <c r="BX42" s="8"/>
      <c r="BY42" s="8"/>
      <c r="BZ42" s="8"/>
      <c r="CA42" s="9"/>
      <c r="CB42" s="9"/>
    </row>
    <row r="43" spans="1:80" ht="16.5" thickBot="1">
      <c r="A43" s="35"/>
      <c r="B43" s="36"/>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4"/>
      <c r="BJ43" s="1"/>
      <c r="BK43" s="1"/>
      <c r="BL43" s="1"/>
      <c r="BM43" s="1"/>
      <c r="BN43" s="1"/>
      <c r="BO43" s="8"/>
      <c r="BP43" s="8"/>
      <c r="BQ43" s="8"/>
      <c r="BR43" s="8" t="s">
        <v>37</v>
      </c>
      <c r="BS43" s="8"/>
      <c r="BT43" s="8"/>
      <c r="BU43" s="8"/>
      <c r="BV43" s="8"/>
      <c r="BW43" s="8"/>
      <c r="BX43" s="8"/>
      <c r="BY43" s="8"/>
      <c r="BZ43" s="8"/>
      <c r="CA43" s="9"/>
      <c r="CB43" s="9"/>
    </row>
    <row r="44" spans="1:80" ht="16.5" hidden="1" thickBot="1">
      <c r="A44" s="35"/>
      <c r="B44" s="36"/>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4"/>
      <c r="BJ44" s="1"/>
      <c r="BK44" s="1"/>
      <c r="BL44" s="1"/>
      <c r="BM44" s="1"/>
      <c r="BN44" s="1"/>
      <c r="BO44" s="8"/>
      <c r="BP44" s="8"/>
      <c r="BQ44" s="8"/>
      <c r="BR44" s="8"/>
      <c r="BS44" s="8"/>
      <c r="BT44" s="8"/>
      <c r="BU44" s="8"/>
      <c r="BV44" s="8"/>
      <c r="BW44" s="8"/>
      <c r="BX44" s="8"/>
      <c r="BY44" s="8"/>
      <c r="BZ44" s="8"/>
      <c r="CA44" s="9"/>
      <c r="CB44" s="9"/>
    </row>
    <row r="45" spans="1:80" ht="16.5" hidden="1" thickBot="1">
      <c r="A45" s="35"/>
      <c r="B45" s="36"/>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4"/>
      <c r="BJ45" s="1"/>
      <c r="BK45" s="1"/>
      <c r="BL45" s="1"/>
      <c r="BM45" s="1"/>
      <c r="BN45" s="1"/>
      <c r="BO45" s="8"/>
      <c r="BP45" s="8"/>
      <c r="BQ45" s="8"/>
      <c r="BR45" s="8"/>
      <c r="BS45" s="8"/>
      <c r="BT45" s="8"/>
      <c r="BU45" s="8"/>
      <c r="BV45" s="8"/>
      <c r="BW45" s="8"/>
      <c r="BX45" s="8"/>
      <c r="BY45" s="8"/>
      <c r="BZ45" s="8"/>
      <c r="CA45" s="9"/>
      <c r="CB45" s="9"/>
    </row>
    <row r="46" spans="1:80" ht="16.5" thickBot="1">
      <c r="A46" s="35"/>
      <c r="B46" s="36" t="s">
        <v>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4"/>
      <c r="BJ46" s="1"/>
      <c r="BK46" s="1"/>
      <c r="BL46" s="1"/>
      <c r="BM46" s="1"/>
      <c r="BN46" s="1"/>
      <c r="BO46" s="8" t="s">
        <v>35</v>
      </c>
      <c r="BP46" s="8"/>
      <c r="BQ46" s="8"/>
      <c r="BR46" s="10">
        <f>IF(BT46=0.9,IF(Q121&lt;=25,0.9,1),1)</f>
        <v>1</v>
      </c>
      <c r="BS46" s="8"/>
      <c r="BT46" s="11">
        <v>1</v>
      </c>
      <c r="BU46" s="8"/>
      <c r="BV46" s="8"/>
      <c r="BW46" s="8"/>
      <c r="BX46" s="8"/>
      <c r="BY46" s="8"/>
      <c r="BZ46" s="8"/>
      <c r="CA46" s="9"/>
      <c r="CB46" s="9"/>
    </row>
    <row r="47" spans="1:80" ht="15.75" hidden="1">
      <c r="A47" s="35"/>
      <c r="B47" s="36"/>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4"/>
      <c r="BJ47" s="1"/>
      <c r="BK47" s="1"/>
      <c r="BL47" s="1"/>
      <c r="BM47" s="1"/>
      <c r="BN47" s="1"/>
      <c r="BO47" s="8"/>
      <c r="BP47" s="8"/>
      <c r="BQ47" s="8"/>
      <c r="BR47" s="8"/>
      <c r="BS47" s="8"/>
      <c r="BT47" s="8"/>
      <c r="BU47" s="8"/>
      <c r="BV47" s="8"/>
      <c r="BW47" s="8"/>
      <c r="BX47" s="8"/>
      <c r="BY47" s="8"/>
      <c r="BZ47" s="8"/>
      <c r="CA47" s="9"/>
      <c r="CB47" s="9"/>
    </row>
    <row r="48" spans="1:80" ht="15.75" hidden="1">
      <c r="A48" s="35"/>
      <c r="B48" s="36"/>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4"/>
      <c r="BJ48" s="1"/>
      <c r="BK48" s="1"/>
      <c r="BL48" s="1"/>
      <c r="BM48" s="1"/>
      <c r="BN48" s="1"/>
      <c r="BO48" s="8"/>
      <c r="BP48" s="8"/>
      <c r="BQ48" s="8"/>
      <c r="BR48" s="8"/>
      <c r="BS48" s="8"/>
      <c r="BT48" s="8"/>
      <c r="BU48" s="8"/>
      <c r="BV48" s="8"/>
      <c r="BW48" s="8"/>
      <c r="BX48" s="8"/>
      <c r="BY48" s="8"/>
      <c r="BZ48" s="8"/>
      <c r="CA48" s="9"/>
      <c r="CB48" s="9"/>
    </row>
    <row r="49" spans="1:80" ht="15.75">
      <c r="A49" s="35"/>
      <c r="B49" s="36"/>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4"/>
      <c r="BJ49" s="1"/>
      <c r="BK49" s="1"/>
      <c r="BL49" s="1"/>
      <c r="BM49" s="1"/>
      <c r="BN49" s="1"/>
      <c r="BO49" s="8"/>
      <c r="BP49" s="8"/>
      <c r="BQ49" s="8"/>
      <c r="BR49" s="8"/>
      <c r="BS49" s="8"/>
      <c r="BT49" s="8"/>
      <c r="BU49" s="8"/>
      <c r="BV49" s="8"/>
      <c r="BW49" s="8"/>
      <c r="BX49" s="8"/>
      <c r="BY49" s="8"/>
      <c r="BZ49" s="8"/>
      <c r="CA49" s="9"/>
      <c r="CB49" s="9"/>
    </row>
    <row r="50" spans="1:80" ht="15.75" hidden="1">
      <c r="A50" s="35"/>
      <c r="B50" s="36"/>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4"/>
      <c r="BJ50" s="1"/>
      <c r="BK50" s="1"/>
      <c r="BL50" s="1"/>
      <c r="BM50" s="1"/>
      <c r="BN50" s="1"/>
      <c r="BO50" s="8"/>
      <c r="BP50" s="8"/>
      <c r="BQ50" s="8"/>
      <c r="BR50" s="8"/>
      <c r="BS50" s="8"/>
      <c r="BT50" s="8"/>
      <c r="BU50" s="8"/>
      <c r="BV50" s="8"/>
      <c r="BW50" s="8"/>
      <c r="BX50" s="8"/>
      <c r="BY50" s="8"/>
      <c r="BZ50" s="8"/>
      <c r="CA50" s="9"/>
      <c r="CB50" s="9"/>
    </row>
    <row r="51" spans="1:80" ht="15.75" hidden="1">
      <c r="A51" s="35"/>
      <c r="B51" s="36"/>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4"/>
      <c r="BJ51" s="1"/>
      <c r="BK51" s="1"/>
      <c r="BL51" s="1"/>
      <c r="BM51" s="1"/>
      <c r="BN51" s="1"/>
      <c r="BO51" s="8"/>
      <c r="BP51" s="8"/>
      <c r="BQ51" s="8"/>
      <c r="BR51" s="8"/>
      <c r="BS51" s="8"/>
      <c r="BT51" s="8"/>
      <c r="BU51" s="8"/>
      <c r="BV51" s="8"/>
      <c r="BW51" s="8"/>
      <c r="BX51" s="8"/>
      <c r="BY51" s="8"/>
      <c r="BZ51" s="8"/>
      <c r="CA51" s="9"/>
      <c r="CB51" s="9"/>
    </row>
    <row r="52" spans="1:80" ht="16.5" thickBot="1">
      <c r="A52" s="35"/>
      <c r="B52" s="41" t="s">
        <v>7</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4"/>
      <c r="BJ52" s="1"/>
      <c r="BK52" s="1"/>
      <c r="BL52" s="1"/>
      <c r="BM52" s="1"/>
      <c r="BN52" s="1"/>
      <c r="BO52" s="8"/>
      <c r="BP52" s="8"/>
      <c r="BQ52" s="8"/>
      <c r="BR52" s="8"/>
      <c r="BS52" s="8"/>
      <c r="BT52" s="8"/>
      <c r="BU52" s="8"/>
      <c r="BV52" s="8"/>
      <c r="BW52" s="8"/>
      <c r="BX52" s="8"/>
      <c r="BY52" s="8"/>
      <c r="BZ52" s="8"/>
      <c r="CA52" s="9"/>
      <c r="CB52" s="9"/>
    </row>
    <row r="53" spans="1:80" ht="16.5" hidden="1" thickBot="1">
      <c r="A53" s="35"/>
      <c r="B53" s="36"/>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4"/>
      <c r="BJ53" s="1"/>
      <c r="BK53" s="1"/>
      <c r="BL53" s="1"/>
      <c r="BM53" s="1"/>
      <c r="BN53" s="1"/>
      <c r="BO53" s="8"/>
      <c r="BP53" s="8"/>
      <c r="BQ53" s="8"/>
      <c r="BR53" s="8"/>
      <c r="BS53" s="8"/>
      <c r="BT53" s="8"/>
      <c r="BU53" s="8"/>
      <c r="BV53" s="8"/>
      <c r="BW53" s="8"/>
      <c r="BX53" s="8"/>
      <c r="BY53" s="8"/>
      <c r="BZ53" s="8"/>
      <c r="CA53" s="9"/>
      <c r="CB53" s="9"/>
    </row>
    <row r="54" spans="1:80" ht="16.5" hidden="1" thickBot="1">
      <c r="A54" s="35"/>
      <c r="B54" s="36"/>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4"/>
      <c r="BJ54" s="1"/>
      <c r="BK54" s="1"/>
      <c r="BL54" s="1"/>
      <c r="BM54" s="1"/>
      <c r="BN54" s="1"/>
      <c r="BO54" s="8"/>
      <c r="BP54" s="8"/>
      <c r="BQ54" s="8"/>
      <c r="BR54" s="8"/>
      <c r="BS54" s="8"/>
      <c r="BT54" s="8"/>
      <c r="BU54" s="8"/>
      <c r="BV54" s="8"/>
      <c r="BW54" s="8"/>
      <c r="BX54" s="8"/>
      <c r="BY54" s="8"/>
      <c r="BZ54" s="8"/>
      <c r="CA54" s="9"/>
      <c r="CB54" s="9"/>
    </row>
    <row r="55" spans="1:80" ht="16.5" thickBot="1">
      <c r="A55" s="35"/>
      <c r="B55" s="41" t="s">
        <v>8</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4"/>
      <c r="BJ55" s="1"/>
      <c r="BK55" s="1"/>
      <c r="BL55" s="1"/>
      <c r="BM55" s="1"/>
      <c r="BN55" s="1"/>
      <c r="BO55" s="8" t="s">
        <v>34</v>
      </c>
      <c r="BP55" s="8"/>
      <c r="BQ55" s="8"/>
      <c r="BR55" s="10">
        <v>1</v>
      </c>
      <c r="BS55" s="8"/>
      <c r="BT55" s="8"/>
      <c r="BU55" s="8"/>
      <c r="BV55" s="8"/>
      <c r="BW55" s="8"/>
      <c r="BX55" s="8"/>
      <c r="BY55" s="8"/>
      <c r="BZ55" s="8"/>
      <c r="CA55" s="9"/>
      <c r="CB55" s="9"/>
    </row>
    <row r="56" spans="1:80" ht="15.75" hidden="1">
      <c r="A56" s="35"/>
      <c r="B56" s="36"/>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4"/>
      <c r="BJ56" s="1"/>
      <c r="BK56" s="1"/>
      <c r="BL56" s="1"/>
      <c r="BM56" s="1"/>
      <c r="BN56" s="1"/>
      <c r="BO56" s="8"/>
      <c r="BP56" s="8"/>
      <c r="BQ56" s="8"/>
      <c r="BR56" s="8"/>
      <c r="BS56" s="8"/>
      <c r="BT56" s="8"/>
      <c r="BU56" s="8"/>
      <c r="BV56" s="8"/>
      <c r="BW56" s="8"/>
      <c r="BX56" s="8"/>
      <c r="BY56" s="8"/>
      <c r="BZ56" s="8"/>
      <c r="CA56" s="9"/>
      <c r="CB56" s="9"/>
    </row>
    <row r="57" spans="1:80" ht="15.75" hidden="1">
      <c r="A57" s="35"/>
      <c r="B57" s="36"/>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4"/>
      <c r="BJ57" s="1"/>
      <c r="BK57" s="1"/>
      <c r="BL57" s="1"/>
      <c r="BM57" s="1"/>
      <c r="BN57" s="1"/>
      <c r="BO57" s="8"/>
      <c r="BP57" s="8"/>
      <c r="BQ57" s="8"/>
      <c r="BR57" s="8"/>
      <c r="BS57" s="8"/>
      <c r="BT57" s="8"/>
      <c r="BU57" s="8"/>
      <c r="BV57" s="8"/>
      <c r="BW57" s="8"/>
      <c r="BX57" s="8"/>
      <c r="BY57" s="8"/>
      <c r="BZ57" s="8"/>
      <c r="CA57" s="9"/>
      <c r="CB57" s="9"/>
    </row>
    <row r="58" spans="1:80" ht="15.75" hidden="1">
      <c r="A58" s="35"/>
      <c r="B58" s="36"/>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4"/>
      <c r="BJ58" s="1"/>
      <c r="BK58" s="1"/>
      <c r="BL58" s="1"/>
      <c r="BM58" s="1"/>
      <c r="BN58" s="1"/>
      <c r="BO58" s="8"/>
      <c r="BP58" s="8"/>
      <c r="BQ58" s="8"/>
      <c r="BR58" s="8"/>
      <c r="BS58" s="8"/>
      <c r="BT58" s="8"/>
      <c r="BU58" s="8"/>
      <c r="BV58" s="8"/>
      <c r="BW58" s="8"/>
      <c r="BX58" s="8"/>
      <c r="BY58" s="8"/>
      <c r="BZ58" s="8"/>
      <c r="CA58" s="9"/>
      <c r="CB58" s="9"/>
    </row>
    <row r="59" spans="1:80" ht="15.75" hidden="1">
      <c r="A59" s="35"/>
      <c r="B59" s="36"/>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4"/>
      <c r="BJ59" s="1"/>
      <c r="BK59" s="1"/>
      <c r="BL59" s="1"/>
      <c r="BM59" s="1"/>
      <c r="BN59" s="1"/>
      <c r="BO59" s="8"/>
      <c r="BP59" s="8"/>
      <c r="BQ59" s="8"/>
      <c r="BR59" s="8"/>
      <c r="BS59" s="8"/>
      <c r="BT59" s="8"/>
      <c r="BU59" s="8"/>
      <c r="BV59" s="8"/>
      <c r="BW59" s="8"/>
      <c r="BX59" s="8"/>
      <c r="BY59" s="8"/>
      <c r="BZ59" s="8"/>
      <c r="CA59" s="9"/>
      <c r="CB59" s="9"/>
    </row>
    <row r="60" spans="1:80" ht="15.75" hidden="1">
      <c r="A60" s="35"/>
      <c r="B60" s="36"/>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4"/>
      <c r="BJ60" s="1"/>
      <c r="BK60" s="1"/>
      <c r="BL60" s="1"/>
      <c r="BM60" s="1"/>
      <c r="BN60" s="1"/>
      <c r="BO60" s="8"/>
      <c r="BP60" s="8"/>
      <c r="BQ60" s="8"/>
      <c r="BR60" s="8"/>
      <c r="BS60" s="8"/>
      <c r="BT60" s="8"/>
      <c r="BU60" s="8"/>
      <c r="BV60" s="8"/>
      <c r="BW60" s="8"/>
      <c r="BX60" s="8"/>
      <c r="BY60" s="8"/>
      <c r="BZ60" s="8"/>
      <c r="CA60" s="9"/>
      <c r="CB60" s="9"/>
    </row>
    <row r="61" spans="1:80" ht="15.75" hidden="1">
      <c r="A61" s="35"/>
      <c r="B61" s="36" t="s">
        <v>9</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4"/>
      <c r="BJ61" s="1"/>
      <c r="BK61" s="1"/>
      <c r="BL61" s="1"/>
      <c r="BM61" s="1"/>
      <c r="BN61" s="1"/>
      <c r="BO61" s="8"/>
      <c r="BP61" s="8"/>
      <c r="BQ61" s="8"/>
      <c r="BR61" s="8"/>
      <c r="BS61" s="8"/>
      <c r="BT61" s="8"/>
      <c r="BU61" s="8"/>
      <c r="BV61" s="8"/>
      <c r="BW61" s="8"/>
      <c r="BX61" s="8"/>
      <c r="BY61" s="8"/>
      <c r="BZ61" s="8"/>
      <c r="CA61" s="9"/>
      <c r="CB61" s="9"/>
    </row>
    <row r="62" spans="1:80" ht="15.75" hidden="1">
      <c r="A62" s="35"/>
      <c r="B62" s="36"/>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4"/>
      <c r="BJ62" s="1"/>
      <c r="BK62" s="1"/>
      <c r="BL62" s="1"/>
      <c r="BM62" s="1"/>
      <c r="BN62" s="1"/>
      <c r="BO62" s="8"/>
      <c r="BP62" s="8"/>
      <c r="BQ62" s="8"/>
      <c r="BR62" s="8"/>
      <c r="BS62" s="8"/>
      <c r="BT62" s="8"/>
      <c r="BU62" s="8"/>
      <c r="BV62" s="8"/>
      <c r="BW62" s="8"/>
      <c r="BX62" s="8"/>
      <c r="BY62" s="8"/>
      <c r="BZ62" s="8"/>
      <c r="CA62" s="9"/>
      <c r="CB62" s="9"/>
    </row>
    <row r="63" spans="1:80" ht="15.75" hidden="1">
      <c r="A63" s="35"/>
      <c r="B63" s="36"/>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4"/>
      <c r="BJ63" s="1"/>
      <c r="BK63" s="1"/>
      <c r="BL63" s="1"/>
      <c r="BM63" s="1"/>
      <c r="BN63" s="1"/>
      <c r="BO63" s="8"/>
      <c r="BP63" s="8"/>
      <c r="BQ63" s="8"/>
      <c r="BR63" s="8"/>
      <c r="BS63" s="8"/>
      <c r="BT63" s="8"/>
      <c r="BU63" s="8"/>
      <c r="BV63" s="8"/>
      <c r="BW63" s="8"/>
      <c r="BX63" s="8"/>
      <c r="BY63" s="8"/>
      <c r="BZ63" s="8"/>
      <c r="CA63" s="9"/>
      <c r="CB63" s="9"/>
    </row>
    <row r="64" spans="1:80" ht="16.5" thickBot="1">
      <c r="A64" s="35"/>
      <c r="B64" s="36"/>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4"/>
      <c r="BJ64" s="1"/>
      <c r="BK64" s="1"/>
      <c r="BL64" s="1"/>
      <c r="BM64" s="1"/>
      <c r="BN64" s="1"/>
      <c r="BO64" s="8"/>
      <c r="BP64" s="8"/>
      <c r="BQ64" s="8"/>
      <c r="BR64" s="8"/>
      <c r="BS64" s="8"/>
      <c r="BT64" s="8"/>
      <c r="BU64" s="8"/>
      <c r="BV64" s="8"/>
      <c r="BW64" s="8"/>
      <c r="BX64" s="8"/>
      <c r="BY64" s="8"/>
      <c r="BZ64" s="8"/>
      <c r="CA64" s="9"/>
      <c r="CB64" s="9"/>
    </row>
    <row r="65" spans="1:80" ht="16.5" hidden="1" thickBot="1">
      <c r="A65" s="35"/>
      <c r="B65" s="36"/>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4"/>
      <c r="BJ65" s="1"/>
      <c r="BK65" s="1"/>
      <c r="BL65" s="1"/>
      <c r="BM65" s="1"/>
      <c r="BN65" s="1"/>
      <c r="BO65" s="8"/>
      <c r="BP65" s="8"/>
      <c r="BQ65" s="8"/>
      <c r="BR65" s="8"/>
      <c r="BS65" s="8"/>
      <c r="BT65" s="8"/>
      <c r="BU65" s="8"/>
      <c r="BV65" s="8"/>
      <c r="BW65" s="8"/>
      <c r="BX65" s="8"/>
      <c r="BY65" s="8"/>
      <c r="BZ65" s="8"/>
      <c r="CA65" s="9"/>
      <c r="CB65" s="9"/>
    </row>
    <row r="66" spans="1:80" ht="16.5" hidden="1" thickBot="1">
      <c r="A66" s="35"/>
      <c r="B66" s="36"/>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4"/>
      <c r="BJ66" s="1"/>
      <c r="BK66" s="1"/>
      <c r="BL66" s="1"/>
      <c r="BM66" s="1"/>
      <c r="BN66" s="1"/>
      <c r="BO66" s="8"/>
      <c r="BP66" s="8"/>
      <c r="BQ66" s="8"/>
      <c r="BR66" s="8"/>
      <c r="BS66" s="8"/>
      <c r="BT66" s="8"/>
      <c r="BU66" s="8"/>
      <c r="BV66" s="8"/>
      <c r="BW66" s="8"/>
      <c r="BX66" s="8"/>
      <c r="BY66" s="8"/>
      <c r="BZ66" s="8"/>
      <c r="CA66" s="9"/>
      <c r="CB66" s="9"/>
    </row>
    <row r="67" spans="1:80" ht="16.5" thickBot="1">
      <c r="A67" s="35"/>
      <c r="B67" s="36" t="s">
        <v>44</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4"/>
      <c r="BJ67" s="1"/>
      <c r="BK67" s="1"/>
      <c r="BL67" s="1"/>
      <c r="BM67" s="1"/>
      <c r="BN67" s="1"/>
      <c r="BO67" s="8" t="s">
        <v>43</v>
      </c>
      <c r="BP67" s="8"/>
      <c r="BQ67" s="8"/>
      <c r="BR67" s="10">
        <v>1</v>
      </c>
      <c r="BS67" s="8"/>
      <c r="BT67" s="8"/>
      <c r="BU67" s="8"/>
      <c r="BV67" s="8"/>
      <c r="BW67" s="8"/>
      <c r="BX67" s="8"/>
      <c r="BY67" s="8"/>
      <c r="BZ67" s="8"/>
      <c r="CA67" s="9"/>
      <c r="CB67" s="9"/>
    </row>
    <row r="68" spans="1:80" ht="15.75" hidden="1">
      <c r="A68" s="35"/>
      <c r="B68" s="36"/>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4"/>
      <c r="BJ68" s="1"/>
      <c r="BK68" s="1"/>
      <c r="BL68" s="1"/>
      <c r="BM68" s="1"/>
      <c r="BN68" s="1"/>
      <c r="BO68" s="8"/>
      <c r="BP68" s="8"/>
      <c r="BQ68" s="8"/>
      <c r="BR68" s="8"/>
      <c r="BS68" s="8"/>
      <c r="BT68" s="8"/>
      <c r="BU68" s="8"/>
      <c r="BV68" s="8"/>
      <c r="BW68" s="8"/>
      <c r="BX68" s="8"/>
      <c r="BY68" s="8"/>
      <c r="BZ68" s="8"/>
      <c r="CA68" s="9"/>
      <c r="CB68" s="9"/>
    </row>
    <row r="69" spans="1:80" ht="15.75" hidden="1">
      <c r="A69" s="35"/>
      <c r="B69" s="36"/>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4"/>
      <c r="BJ69" s="1"/>
      <c r="BK69" s="1"/>
      <c r="BL69" s="1"/>
      <c r="BM69" s="1"/>
      <c r="BN69" s="1"/>
      <c r="BO69" s="8"/>
      <c r="BP69" s="8"/>
      <c r="BQ69" s="8"/>
      <c r="BR69" s="8"/>
      <c r="BS69" s="8"/>
      <c r="BT69" s="8"/>
      <c r="BU69" s="8"/>
      <c r="BV69" s="8"/>
      <c r="BW69" s="8"/>
      <c r="BX69" s="8"/>
      <c r="BY69" s="8"/>
      <c r="BZ69" s="8"/>
      <c r="CA69" s="9"/>
      <c r="CB69" s="9"/>
    </row>
    <row r="70" spans="1:80" ht="16.5" thickBot="1">
      <c r="A70" s="35"/>
      <c r="B70" s="36"/>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4"/>
      <c r="BJ70" s="1"/>
      <c r="BK70" s="1"/>
      <c r="BL70" s="1"/>
      <c r="BM70" s="1"/>
      <c r="BN70" s="1"/>
      <c r="BO70" s="8"/>
      <c r="BP70" s="8"/>
      <c r="BQ70" s="8"/>
      <c r="BR70" s="8"/>
      <c r="BS70" s="8"/>
      <c r="BT70" s="8"/>
      <c r="BU70" s="8"/>
      <c r="BV70" s="8"/>
      <c r="BW70" s="8"/>
      <c r="BX70" s="8"/>
      <c r="BY70" s="8"/>
      <c r="BZ70" s="8"/>
      <c r="CA70" s="9"/>
      <c r="CB70" s="9"/>
    </row>
    <row r="71" spans="1:80" ht="16.5" hidden="1" thickBot="1">
      <c r="A71" s="35"/>
      <c r="B71" s="36"/>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4"/>
      <c r="BJ71" s="1"/>
      <c r="BK71" s="1"/>
      <c r="BL71" s="1"/>
      <c r="BM71" s="1"/>
      <c r="BN71" s="1"/>
      <c r="BO71" s="8"/>
      <c r="BP71" s="8"/>
      <c r="BQ71" s="8"/>
      <c r="BR71" s="8"/>
      <c r="BS71" s="8"/>
      <c r="BT71" s="8"/>
      <c r="BU71" s="8"/>
      <c r="BV71" s="8"/>
      <c r="BW71" s="8"/>
      <c r="BX71" s="8"/>
      <c r="BY71" s="8"/>
      <c r="BZ71" s="8"/>
      <c r="CA71" s="9"/>
      <c r="CB71" s="9"/>
    </row>
    <row r="72" spans="1:80" ht="16.5" hidden="1" thickBot="1">
      <c r="A72" s="35"/>
      <c r="B72" s="36"/>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4"/>
      <c r="BJ72" s="1"/>
      <c r="BK72" s="1"/>
      <c r="BL72" s="1"/>
      <c r="BM72" s="1"/>
      <c r="BN72" s="1"/>
      <c r="BO72" s="8"/>
      <c r="BP72" s="8"/>
      <c r="BQ72" s="8"/>
      <c r="BR72" s="8"/>
      <c r="BS72" s="8"/>
      <c r="BT72" s="8"/>
      <c r="BU72" s="8"/>
      <c r="BV72" s="8"/>
      <c r="BW72" s="8"/>
      <c r="BX72" s="8"/>
      <c r="BY72" s="8"/>
      <c r="BZ72" s="8"/>
      <c r="CA72" s="9"/>
      <c r="CB72" s="9"/>
    </row>
    <row r="73" spans="1:80" ht="16.5" thickBot="1">
      <c r="A73" s="35"/>
      <c r="B73" s="36" t="s">
        <v>10</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4"/>
      <c r="BJ73" s="1"/>
      <c r="BK73" s="1"/>
      <c r="BL73" s="1"/>
      <c r="BM73" s="1"/>
      <c r="BN73" s="1"/>
      <c r="BO73" s="8" t="s">
        <v>42</v>
      </c>
      <c r="BP73" s="8"/>
      <c r="BQ73" s="8"/>
      <c r="BR73" s="10">
        <v>1</v>
      </c>
      <c r="BS73" s="8"/>
      <c r="BT73" s="8"/>
      <c r="BU73" s="8"/>
      <c r="BV73" s="8"/>
      <c r="BW73" s="8"/>
      <c r="BX73" s="8"/>
      <c r="BY73" s="8"/>
      <c r="BZ73" s="8"/>
      <c r="CA73" s="9"/>
      <c r="CB73" s="9"/>
    </row>
    <row r="74" spans="1:80" ht="15.75" hidden="1">
      <c r="A74" s="35"/>
      <c r="B74" s="36"/>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4"/>
      <c r="BJ74" s="1"/>
      <c r="BK74" s="1"/>
      <c r="BL74" s="1"/>
      <c r="BM74" s="1"/>
      <c r="BN74" s="1"/>
      <c r="BO74" s="8"/>
      <c r="BP74" s="8"/>
      <c r="BQ74" s="8"/>
      <c r="BR74" s="8"/>
      <c r="BS74" s="8"/>
      <c r="BT74" s="8"/>
      <c r="BU74" s="8"/>
      <c r="BV74" s="8"/>
      <c r="BW74" s="8"/>
      <c r="BX74" s="8"/>
      <c r="BY74" s="8"/>
      <c r="BZ74" s="8"/>
      <c r="CA74" s="9"/>
      <c r="CB74" s="9"/>
    </row>
    <row r="75" spans="1:80" ht="15.75" hidden="1">
      <c r="A75" s="35"/>
      <c r="B75" s="36"/>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4"/>
      <c r="BJ75" s="1"/>
      <c r="BK75" s="1"/>
      <c r="BL75" s="1"/>
      <c r="BM75" s="1"/>
      <c r="BN75" s="1"/>
      <c r="BO75" s="8"/>
      <c r="BP75" s="8"/>
      <c r="BQ75" s="8"/>
      <c r="BR75" s="8"/>
      <c r="BS75" s="8"/>
      <c r="BT75" s="8"/>
      <c r="BU75" s="8"/>
      <c r="BV75" s="8"/>
      <c r="BW75" s="8"/>
      <c r="BX75" s="8"/>
      <c r="BY75" s="8"/>
      <c r="BZ75" s="8"/>
      <c r="CA75" s="9"/>
      <c r="CB75" s="9"/>
    </row>
    <row r="76" spans="1:80" ht="16.5" thickBot="1">
      <c r="A76" s="35"/>
      <c r="B76" s="36"/>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4"/>
      <c r="BJ76" s="1"/>
      <c r="BK76" s="1"/>
      <c r="BL76" s="1"/>
      <c r="BM76" s="1"/>
      <c r="BN76" s="1"/>
      <c r="BO76" s="8"/>
      <c r="BP76" s="8"/>
      <c r="BQ76" s="8"/>
      <c r="BR76" s="8"/>
      <c r="BS76" s="8"/>
      <c r="BT76" s="8"/>
      <c r="BU76" s="8"/>
      <c r="BV76" s="8"/>
      <c r="BW76" s="8"/>
      <c r="BX76" s="8"/>
      <c r="BY76" s="8"/>
      <c r="BZ76" s="8"/>
      <c r="CA76" s="9"/>
      <c r="CB76" s="9"/>
    </row>
    <row r="77" spans="1:80" ht="16.5" hidden="1" thickBot="1">
      <c r="A77" s="35"/>
      <c r="B77" s="36"/>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4"/>
      <c r="BJ77" s="1"/>
      <c r="BK77" s="1"/>
      <c r="BL77" s="1"/>
      <c r="BM77" s="1"/>
      <c r="BN77" s="1"/>
      <c r="BO77" s="8"/>
      <c r="BP77" s="8"/>
      <c r="BQ77" s="8"/>
      <c r="BR77" s="8"/>
      <c r="BS77" s="8"/>
      <c r="BT77" s="8"/>
      <c r="BU77" s="8"/>
      <c r="BV77" s="8"/>
      <c r="BW77" s="8"/>
      <c r="BX77" s="8"/>
      <c r="BY77" s="8"/>
      <c r="BZ77" s="8"/>
      <c r="CA77" s="9"/>
      <c r="CB77" s="9"/>
    </row>
    <row r="78" spans="1:80" ht="16.5" hidden="1" thickBot="1">
      <c r="A78" s="35"/>
      <c r="B78" s="36"/>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4"/>
      <c r="BJ78" s="1"/>
      <c r="BK78" s="1"/>
      <c r="BL78" s="1"/>
      <c r="BM78" s="1"/>
      <c r="BN78" s="1"/>
      <c r="BO78" s="8"/>
      <c r="BP78" s="8"/>
      <c r="BQ78" s="8"/>
      <c r="BR78" s="8"/>
      <c r="BS78" s="8"/>
      <c r="BT78" s="8"/>
      <c r="BU78" s="8"/>
      <c r="BV78" s="8"/>
      <c r="BW78" s="8"/>
      <c r="BX78" s="8"/>
      <c r="BY78" s="8"/>
      <c r="BZ78" s="8"/>
      <c r="CA78" s="9"/>
      <c r="CB78" s="9"/>
    </row>
    <row r="79" spans="1:80" ht="16.5" thickBot="1">
      <c r="A79" s="35"/>
      <c r="B79" s="36" t="s">
        <v>11</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4"/>
      <c r="BJ79" s="1"/>
      <c r="BK79" s="1"/>
      <c r="BL79" s="1"/>
      <c r="BM79" s="1"/>
      <c r="BN79" s="1"/>
      <c r="BO79" s="8" t="s">
        <v>39</v>
      </c>
      <c r="BP79" s="8"/>
      <c r="BQ79" s="8"/>
      <c r="BR79" s="10">
        <v>1</v>
      </c>
      <c r="BS79" s="8"/>
      <c r="BT79" s="8"/>
      <c r="BU79" s="8"/>
      <c r="BV79" s="8"/>
      <c r="BW79" s="8"/>
      <c r="BX79" s="8"/>
      <c r="BY79" s="8"/>
      <c r="BZ79" s="8"/>
      <c r="CA79" s="9"/>
      <c r="CB79" s="9"/>
    </row>
    <row r="80" spans="1:80" ht="15.75" hidden="1">
      <c r="A80" s="35"/>
      <c r="B80" s="36"/>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4"/>
      <c r="BJ80" s="1"/>
      <c r="BK80" s="1"/>
      <c r="BL80" s="1"/>
      <c r="BM80" s="1"/>
      <c r="BN80" s="1"/>
      <c r="BO80" s="8"/>
      <c r="BP80" s="8"/>
      <c r="BQ80" s="8"/>
      <c r="BR80" s="8"/>
      <c r="BS80" s="8"/>
      <c r="BT80" s="8"/>
      <c r="BU80" s="8"/>
      <c r="BV80" s="8"/>
      <c r="BW80" s="8"/>
      <c r="BX80" s="8"/>
      <c r="BY80" s="8"/>
      <c r="BZ80" s="8"/>
      <c r="CA80" s="9"/>
      <c r="CB80" s="9"/>
    </row>
    <row r="81" spans="1:80" ht="15.75" hidden="1">
      <c r="A81" s="35"/>
      <c r="B81" s="36"/>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4"/>
      <c r="BJ81" s="1"/>
      <c r="BK81" s="1"/>
      <c r="BL81" s="1"/>
      <c r="BM81" s="1"/>
      <c r="BN81" s="1"/>
      <c r="BO81" s="8"/>
      <c r="BP81" s="8"/>
      <c r="BQ81" s="8"/>
      <c r="BR81" s="8"/>
      <c r="BS81" s="8"/>
      <c r="BT81" s="8"/>
      <c r="BU81" s="8"/>
      <c r="BV81" s="8"/>
      <c r="BW81" s="8"/>
      <c r="BX81" s="8"/>
      <c r="BY81" s="8"/>
      <c r="BZ81" s="8"/>
      <c r="CA81" s="9"/>
      <c r="CB81" s="9"/>
    </row>
    <row r="82" spans="1:80" ht="16.5" thickBot="1">
      <c r="A82" s="35"/>
      <c r="B82" s="36"/>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4"/>
      <c r="BJ82" s="1"/>
      <c r="BK82" s="1"/>
      <c r="BL82" s="1"/>
      <c r="BM82" s="1"/>
      <c r="BN82" s="1"/>
      <c r="BO82" s="8"/>
      <c r="BP82" s="8"/>
      <c r="BQ82" s="8"/>
      <c r="BR82" s="8"/>
      <c r="BS82" s="8"/>
      <c r="BT82" s="8"/>
      <c r="BU82" s="8"/>
      <c r="BV82" s="8"/>
      <c r="BW82" s="8"/>
      <c r="BX82" s="8"/>
      <c r="BY82" s="8"/>
      <c r="BZ82" s="8"/>
      <c r="CA82" s="9"/>
      <c r="CB82" s="9"/>
    </row>
    <row r="83" spans="1:80" ht="16.5" hidden="1" thickBot="1">
      <c r="A83" s="35"/>
      <c r="B83" s="36"/>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4"/>
      <c r="BJ83" s="1"/>
      <c r="BK83" s="1"/>
      <c r="BL83" s="1"/>
      <c r="BM83" s="1"/>
      <c r="BN83" s="1"/>
      <c r="BO83" s="8"/>
      <c r="BP83" s="8"/>
      <c r="BQ83" s="8"/>
      <c r="BR83" s="8"/>
      <c r="BS83" s="8"/>
      <c r="BT83" s="8"/>
      <c r="BU83" s="8"/>
      <c r="BV83" s="8"/>
      <c r="BW83" s="8"/>
      <c r="BX83" s="8"/>
      <c r="BY83" s="8"/>
      <c r="BZ83" s="8"/>
      <c r="CA83" s="9"/>
      <c r="CB83" s="9"/>
    </row>
    <row r="84" spans="1:80" ht="16.5" hidden="1" thickBot="1">
      <c r="A84" s="35"/>
      <c r="B84" s="36"/>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4"/>
      <c r="BJ84" s="1"/>
      <c r="BK84" s="1"/>
      <c r="BL84" s="1"/>
      <c r="BM84" s="1"/>
      <c r="BN84" s="1"/>
      <c r="BO84" s="8"/>
      <c r="BP84" s="8"/>
      <c r="BQ84" s="8"/>
      <c r="BR84" s="8"/>
      <c r="BS84" s="8"/>
      <c r="BT84" s="8"/>
      <c r="BU84" s="8"/>
      <c r="BV84" s="8"/>
      <c r="BW84" s="8"/>
      <c r="BX84" s="8"/>
      <c r="BY84" s="8"/>
      <c r="BZ84" s="8"/>
      <c r="CA84" s="9"/>
      <c r="CB84" s="9"/>
    </row>
    <row r="85" spans="1:80" ht="16.5" thickBot="1">
      <c r="A85" s="35"/>
      <c r="B85" s="36" t="s">
        <v>12</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4"/>
      <c r="BJ85" s="1"/>
      <c r="BK85" s="1"/>
      <c r="BL85" s="1"/>
      <c r="BM85" s="1"/>
      <c r="BN85" s="1"/>
      <c r="BO85" s="8" t="s">
        <v>38</v>
      </c>
      <c r="BP85" s="8"/>
      <c r="BQ85" s="8"/>
      <c r="BR85" s="10">
        <v>1</v>
      </c>
      <c r="BS85" s="8"/>
      <c r="BT85" s="8"/>
      <c r="BU85" s="8"/>
      <c r="BV85" s="8"/>
      <c r="BW85" s="8"/>
      <c r="BX85" s="8"/>
      <c r="BY85" s="8"/>
      <c r="BZ85" s="8"/>
      <c r="CA85" s="9"/>
      <c r="CB85" s="9"/>
    </row>
    <row r="86" spans="1:80" ht="15.75" hidden="1">
      <c r="A86" s="35"/>
      <c r="B86" s="36"/>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4"/>
      <c r="BJ86" s="1"/>
      <c r="BK86" s="1"/>
      <c r="BL86" s="1"/>
      <c r="BM86" s="1"/>
      <c r="BN86" s="1"/>
      <c r="BO86" s="8"/>
      <c r="BP86" s="8"/>
      <c r="BQ86" s="8"/>
      <c r="BR86" s="8"/>
      <c r="BS86" s="8"/>
      <c r="BT86" s="8"/>
      <c r="BU86" s="8"/>
      <c r="BV86" s="8"/>
      <c r="BW86" s="8"/>
      <c r="BX86" s="8"/>
      <c r="BY86" s="8"/>
      <c r="BZ86" s="8"/>
      <c r="CA86" s="9"/>
      <c r="CB86" s="9"/>
    </row>
    <row r="87" spans="1:80" ht="15.75" hidden="1">
      <c r="A87" s="35"/>
      <c r="B87" s="36"/>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4"/>
      <c r="BJ87" s="1"/>
      <c r="BK87" s="1"/>
      <c r="BL87" s="1"/>
      <c r="BM87" s="1"/>
      <c r="BN87" s="1"/>
      <c r="BO87" s="8"/>
      <c r="BP87" s="8"/>
      <c r="BQ87" s="8"/>
      <c r="BR87" s="8"/>
      <c r="BS87" s="8"/>
      <c r="BT87" s="8"/>
      <c r="BU87" s="8"/>
      <c r="BV87" s="8"/>
      <c r="BW87" s="8"/>
      <c r="BX87" s="8"/>
      <c r="BY87" s="8"/>
      <c r="BZ87" s="8"/>
      <c r="CA87" s="9"/>
      <c r="CB87" s="9"/>
    </row>
    <row r="88" spans="1:80" ht="16.5" thickBot="1">
      <c r="A88" s="35"/>
      <c r="B88" s="36"/>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4"/>
      <c r="BJ88" s="1"/>
      <c r="BK88" s="1"/>
      <c r="BL88" s="1"/>
      <c r="BM88" s="1"/>
      <c r="BN88" s="1"/>
      <c r="BO88" s="8"/>
      <c r="BP88" s="8"/>
      <c r="BQ88" s="8"/>
      <c r="BR88" s="8"/>
      <c r="BS88" s="8"/>
      <c r="BT88" s="8"/>
      <c r="BU88" s="8"/>
      <c r="BV88" s="8"/>
      <c r="BW88" s="8"/>
      <c r="BX88" s="8"/>
      <c r="BY88" s="8"/>
      <c r="BZ88" s="8"/>
      <c r="CA88" s="9"/>
      <c r="CB88" s="9"/>
    </row>
    <row r="89" spans="1:80" ht="16.5" hidden="1" thickBot="1">
      <c r="A89" s="35"/>
      <c r="B89" s="36"/>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4"/>
      <c r="BJ89" s="1"/>
      <c r="BK89" s="1"/>
      <c r="BL89" s="1"/>
      <c r="BM89" s="1"/>
      <c r="BN89" s="1"/>
      <c r="BO89" s="8"/>
      <c r="BP89" s="8"/>
      <c r="BQ89" s="8"/>
      <c r="BR89" s="8"/>
      <c r="BS89" s="8"/>
      <c r="BT89" s="8"/>
      <c r="BU89" s="8"/>
      <c r="BV89" s="8"/>
      <c r="BW89" s="8"/>
      <c r="BX89" s="8"/>
      <c r="BY89" s="8"/>
      <c r="BZ89" s="8"/>
      <c r="CA89" s="9"/>
      <c r="CB89" s="9"/>
    </row>
    <row r="90" spans="1:80" ht="16.5" hidden="1" thickBot="1">
      <c r="A90" s="35"/>
      <c r="B90" s="36"/>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4"/>
      <c r="BJ90" s="1"/>
      <c r="BK90" s="1"/>
      <c r="BL90" s="1"/>
      <c r="BM90" s="1"/>
      <c r="BN90" s="1"/>
      <c r="BO90" s="8"/>
      <c r="BP90" s="8"/>
      <c r="BQ90" s="8"/>
      <c r="BR90" s="8"/>
      <c r="BS90" s="8"/>
      <c r="BT90" s="8"/>
      <c r="BU90" s="8"/>
      <c r="BV90" s="8"/>
      <c r="BW90" s="8"/>
      <c r="BX90" s="8"/>
      <c r="BY90" s="8"/>
      <c r="BZ90" s="8"/>
      <c r="CA90" s="9"/>
      <c r="CB90" s="9"/>
    </row>
    <row r="91" spans="1:80" ht="16.5" thickBot="1">
      <c r="A91" s="35"/>
      <c r="B91" s="36" t="s">
        <v>13</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4"/>
      <c r="BJ91" s="1"/>
      <c r="BK91" s="1"/>
      <c r="BL91" s="1"/>
      <c r="BM91" s="1"/>
      <c r="BN91" s="1"/>
      <c r="BO91" s="8" t="s">
        <v>33</v>
      </c>
      <c r="BP91" s="8"/>
      <c r="BQ91" s="8"/>
      <c r="BR91" s="10">
        <v>1</v>
      </c>
      <c r="BS91" s="8"/>
      <c r="BT91" s="8"/>
      <c r="BU91" s="8"/>
      <c r="BV91" s="8"/>
      <c r="BW91" s="8"/>
      <c r="BX91" s="8"/>
      <c r="BY91" s="8"/>
      <c r="BZ91" s="8"/>
      <c r="CA91" s="9"/>
      <c r="CB91" s="9"/>
    </row>
    <row r="92" spans="1:80" ht="15.75" hidden="1">
      <c r="A92" s="35"/>
      <c r="B92" s="36"/>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4"/>
      <c r="BJ92" s="1"/>
      <c r="BK92" s="1"/>
      <c r="BL92" s="1"/>
      <c r="BM92" s="1"/>
      <c r="BN92" s="1"/>
      <c r="BO92" s="8"/>
      <c r="BP92" s="8"/>
      <c r="BQ92" s="8"/>
      <c r="BR92" s="8"/>
      <c r="BS92" s="8"/>
      <c r="BT92" s="8"/>
      <c r="BU92" s="8"/>
      <c r="BV92" s="8"/>
      <c r="BW92" s="8"/>
      <c r="BX92" s="8"/>
      <c r="BY92" s="8"/>
      <c r="BZ92" s="8"/>
      <c r="CA92" s="9"/>
      <c r="CB92" s="9"/>
    </row>
    <row r="93" spans="1:80" ht="15.75" hidden="1">
      <c r="A93" s="35"/>
      <c r="B93" s="36"/>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4"/>
      <c r="BJ93" s="1"/>
      <c r="BK93" s="1"/>
      <c r="BL93" s="1"/>
      <c r="BM93" s="1"/>
      <c r="BN93" s="1"/>
      <c r="BO93" s="8"/>
      <c r="BP93" s="8"/>
      <c r="BQ93" s="8"/>
      <c r="BR93" s="8"/>
      <c r="BS93" s="8"/>
      <c r="BT93" s="8"/>
      <c r="BU93" s="8"/>
      <c r="BV93" s="8"/>
      <c r="BW93" s="8"/>
      <c r="BX93" s="8"/>
      <c r="BY93" s="8"/>
      <c r="BZ93" s="8"/>
      <c r="CA93" s="9"/>
      <c r="CB93" s="9"/>
    </row>
    <row r="94" spans="1:80" ht="16.5" thickBot="1">
      <c r="A94" s="35"/>
      <c r="B94" s="36"/>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4"/>
      <c r="BJ94" s="1"/>
      <c r="BK94" s="1"/>
      <c r="BL94" s="1"/>
      <c r="BM94" s="1"/>
      <c r="BN94" s="1"/>
      <c r="BO94" s="8"/>
      <c r="BP94" s="8"/>
      <c r="BQ94" s="8"/>
      <c r="BR94" s="8"/>
      <c r="BS94" s="8"/>
      <c r="BT94" s="8"/>
      <c r="BU94" s="8"/>
      <c r="BV94" s="8"/>
      <c r="BW94" s="8"/>
      <c r="BX94" s="8"/>
      <c r="BY94" s="8"/>
      <c r="BZ94" s="8"/>
      <c r="CA94" s="9"/>
      <c r="CB94" s="9"/>
    </row>
    <row r="95" spans="1:80" ht="16.5" hidden="1" thickBot="1">
      <c r="A95" s="35"/>
      <c r="B95" s="36"/>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4"/>
      <c r="BJ95" s="1"/>
      <c r="BK95" s="1"/>
      <c r="BL95" s="1"/>
      <c r="BM95" s="1"/>
      <c r="BN95" s="1"/>
      <c r="BO95" s="8"/>
      <c r="BP95" s="8"/>
      <c r="BQ95" s="8"/>
      <c r="BR95" s="8"/>
      <c r="BS95" s="8"/>
      <c r="BT95" s="8"/>
      <c r="BU95" s="8"/>
      <c r="BV95" s="8"/>
      <c r="BW95" s="8"/>
      <c r="BX95" s="8"/>
      <c r="BY95" s="8"/>
      <c r="BZ95" s="8"/>
      <c r="CA95" s="9"/>
      <c r="CB95" s="9"/>
    </row>
    <row r="96" spans="1:80" ht="16.5" hidden="1" thickBot="1">
      <c r="A96" s="35"/>
      <c r="B96" s="36"/>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4"/>
      <c r="BJ96" s="1"/>
      <c r="BK96" s="1"/>
      <c r="BL96" s="1"/>
      <c r="BM96" s="1"/>
      <c r="BN96" s="1"/>
      <c r="BO96" s="8"/>
      <c r="BP96" s="8"/>
      <c r="BQ96" s="8"/>
      <c r="BR96" s="8"/>
      <c r="BS96" s="8"/>
      <c r="BT96" s="8"/>
      <c r="BU96" s="8"/>
      <c r="BV96" s="8"/>
      <c r="BW96" s="8"/>
      <c r="BX96" s="8"/>
      <c r="BY96" s="8"/>
      <c r="BZ96" s="8"/>
      <c r="CA96" s="9"/>
      <c r="CB96" s="9"/>
    </row>
    <row r="97" spans="1:80" ht="16.5" thickBot="1">
      <c r="A97" s="35"/>
      <c r="B97" s="36" t="s">
        <v>15</v>
      </c>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4"/>
      <c r="BJ97" s="1"/>
      <c r="BK97" s="1"/>
      <c r="BL97" s="1"/>
      <c r="BM97" s="1"/>
      <c r="BN97" s="1"/>
      <c r="BO97" s="8" t="s">
        <v>40</v>
      </c>
      <c r="BP97" s="8"/>
      <c r="BQ97" s="8"/>
      <c r="BR97" s="10">
        <v>1</v>
      </c>
      <c r="BS97" s="8"/>
      <c r="BT97" s="8"/>
      <c r="BU97" s="8"/>
      <c r="BV97" s="8"/>
      <c r="BW97" s="8"/>
      <c r="BX97" s="8"/>
      <c r="BY97" s="8"/>
      <c r="BZ97" s="8"/>
      <c r="CA97" s="9"/>
      <c r="CB97" s="9"/>
    </row>
    <row r="98" spans="1:80" ht="15.75" hidden="1">
      <c r="A98" s="35"/>
      <c r="B98" s="36"/>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4"/>
      <c r="BJ98" s="1"/>
      <c r="BK98" s="1"/>
      <c r="BL98" s="1"/>
      <c r="BM98" s="1"/>
      <c r="BN98" s="1"/>
      <c r="BO98" s="8"/>
      <c r="BP98" s="8"/>
      <c r="BQ98" s="8"/>
      <c r="BR98" s="8"/>
      <c r="BS98" s="8"/>
      <c r="BT98" s="8"/>
      <c r="BU98" s="8"/>
      <c r="BV98" s="8"/>
      <c r="BW98" s="8"/>
      <c r="BX98" s="8"/>
      <c r="BY98" s="8"/>
      <c r="BZ98" s="8"/>
      <c r="CA98" s="9"/>
      <c r="CB98" s="9"/>
    </row>
    <row r="99" spans="1:80" ht="15.75" hidden="1">
      <c r="A99" s="35"/>
      <c r="B99" s="36"/>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4"/>
      <c r="BJ99" s="1"/>
      <c r="BK99" s="1"/>
      <c r="BL99" s="1"/>
      <c r="BM99" s="1"/>
      <c r="BN99" s="1"/>
      <c r="BO99" s="8"/>
      <c r="BP99" s="8"/>
      <c r="BQ99" s="8"/>
      <c r="BR99" s="8"/>
      <c r="BS99" s="8"/>
      <c r="BT99" s="8"/>
      <c r="BU99" s="8"/>
      <c r="BV99" s="8"/>
      <c r="BW99" s="8"/>
      <c r="BX99" s="8"/>
      <c r="BY99" s="8"/>
      <c r="BZ99" s="8"/>
      <c r="CA99" s="9"/>
      <c r="CB99" s="9"/>
    </row>
    <row r="100" spans="1:80" ht="16.5" thickBot="1">
      <c r="A100" s="35"/>
      <c r="B100" s="36"/>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4"/>
      <c r="BJ100" s="1"/>
      <c r="BK100" s="1"/>
      <c r="BL100" s="1"/>
      <c r="BM100" s="1"/>
      <c r="BN100" s="1"/>
      <c r="BO100" s="8"/>
      <c r="BP100" s="8"/>
      <c r="BQ100" s="8"/>
      <c r="BR100" s="8"/>
      <c r="BS100" s="8"/>
      <c r="BT100" s="8"/>
      <c r="BU100" s="8"/>
      <c r="BV100" s="8"/>
      <c r="BW100" s="8"/>
      <c r="BX100" s="8"/>
      <c r="BY100" s="8"/>
      <c r="BZ100" s="8"/>
      <c r="CA100" s="9"/>
      <c r="CB100" s="9"/>
    </row>
    <row r="101" spans="1:80" ht="16.5" hidden="1" thickBot="1">
      <c r="A101" s="35"/>
      <c r="B101" s="36"/>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4"/>
      <c r="BJ101" s="1"/>
      <c r="BK101" s="1"/>
      <c r="BL101" s="1"/>
      <c r="BM101" s="1"/>
      <c r="BN101" s="1"/>
      <c r="BO101" s="8"/>
      <c r="BP101" s="8"/>
      <c r="BQ101" s="8"/>
      <c r="BR101" s="8"/>
      <c r="BS101" s="8"/>
      <c r="BT101" s="8"/>
      <c r="BU101" s="8"/>
      <c r="BV101" s="8"/>
      <c r="BW101" s="8"/>
      <c r="BX101" s="8"/>
      <c r="BY101" s="8"/>
      <c r="BZ101" s="8"/>
      <c r="CA101" s="9"/>
      <c r="CB101" s="9"/>
    </row>
    <row r="102" spans="1:80" ht="16.5" hidden="1" thickBot="1">
      <c r="A102" s="35"/>
      <c r="B102" s="36"/>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4"/>
      <c r="BJ102" s="1"/>
      <c r="BK102" s="1"/>
      <c r="BL102" s="1"/>
      <c r="BM102" s="1"/>
      <c r="BN102" s="1"/>
      <c r="BO102" s="8"/>
      <c r="BP102" s="8"/>
      <c r="BQ102" s="8"/>
      <c r="BR102" s="8"/>
      <c r="BS102" s="8"/>
      <c r="BT102" s="8"/>
      <c r="BU102" s="8"/>
      <c r="BV102" s="8"/>
      <c r="BW102" s="8"/>
      <c r="BX102" s="8"/>
      <c r="BY102" s="8"/>
      <c r="BZ102" s="8"/>
      <c r="CA102" s="9"/>
      <c r="CB102" s="9"/>
    </row>
    <row r="103" spans="1:80" ht="16.5" thickBot="1">
      <c r="A103" s="35"/>
      <c r="B103" s="36" t="s">
        <v>14</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4"/>
      <c r="BJ103" s="1"/>
      <c r="BK103" s="1"/>
      <c r="BL103" s="1"/>
      <c r="BM103" s="1"/>
      <c r="BN103" s="1"/>
      <c r="BO103" s="8" t="s">
        <v>41</v>
      </c>
      <c r="BP103" s="8"/>
      <c r="BQ103" s="8"/>
      <c r="BR103" s="10">
        <v>1</v>
      </c>
      <c r="BS103" s="8"/>
      <c r="BT103" s="8"/>
      <c r="BU103" s="8"/>
      <c r="BV103" s="8"/>
      <c r="BW103" s="8"/>
      <c r="BX103" s="8"/>
      <c r="BY103" s="8"/>
      <c r="BZ103" s="8"/>
      <c r="CA103" s="9"/>
      <c r="CB103" s="9"/>
    </row>
    <row r="104" spans="1:80" ht="16.5" hidden="1" thickBot="1">
      <c r="A104" s="35"/>
      <c r="B104" s="36"/>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4"/>
      <c r="BJ104" s="1"/>
      <c r="BK104" s="1"/>
      <c r="BL104" s="1"/>
      <c r="BM104" s="1"/>
      <c r="BN104" s="1"/>
      <c r="BO104" s="8"/>
      <c r="BP104" s="8"/>
      <c r="BQ104" s="8"/>
      <c r="BR104" s="8"/>
      <c r="BS104" s="8"/>
      <c r="BT104" s="8"/>
      <c r="BU104" s="8"/>
      <c r="BV104" s="8"/>
      <c r="BW104" s="8"/>
      <c r="BX104" s="8"/>
      <c r="BY104" s="8"/>
      <c r="BZ104" s="8"/>
      <c r="CA104" s="9"/>
      <c r="CB104" s="9"/>
    </row>
    <row r="105" spans="1:80" ht="16.5" hidden="1" thickBot="1">
      <c r="A105" s="35"/>
      <c r="B105" s="36"/>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4"/>
      <c r="BJ105" s="1"/>
      <c r="BK105" s="1"/>
      <c r="BL105" s="1"/>
      <c r="BM105" s="1"/>
      <c r="BN105" s="1"/>
      <c r="BO105" s="8"/>
      <c r="BP105" s="8"/>
      <c r="BQ105" s="8"/>
      <c r="BR105" s="8"/>
      <c r="BS105" s="8"/>
      <c r="BT105" s="8"/>
      <c r="BU105" s="8"/>
      <c r="BV105" s="8"/>
      <c r="BW105" s="8"/>
      <c r="BX105" s="8"/>
      <c r="BY105" s="8"/>
      <c r="BZ105" s="8"/>
      <c r="CA105" s="9"/>
      <c r="CB105" s="9"/>
    </row>
    <row r="106" spans="1:80" ht="16.5" hidden="1" thickBot="1">
      <c r="A106" s="35"/>
      <c r="B106" s="36"/>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4"/>
      <c r="BJ106" s="1"/>
      <c r="BK106" s="1"/>
      <c r="BL106" s="1"/>
      <c r="BM106" s="1"/>
      <c r="BN106" s="1"/>
      <c r="BO106" s="8"/>
      <c r="BP106" s="8"/>
      <c r="BQ106" s="8"/>
      <c r="BR106" s="8"/>
      <c r="BS106" s="8"/>
      <c r="BT106" s="8"/>
      <c r="BU106" s="8"/>
      <c r="BV106" s="8"/>
      <c r="BW106" s="8"/>
      <c r="BX106" s="8"/>
      <c r="BY106" s="8"/>
      <c r="BZ106" s="8"/>
      <c r="CA106" s="9"/>
      <c r="CB106" s="9"/>
    </row>
    <row r="107" spans="1:80" ht="16.5" hidden="1" thickBot="1">
      <c r="A107" s="35"/>
      <c r="B107" s="36"/>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4"/>
      <c r="BJ107" s="1"/>
      <c r="BK107" s="1"/>
      <c r="BL107" s="1"/>
      <c r="BM107" s="1"/>
      <c r="BN107" s="1"/>
      <c r="BO107" s="8"/>
      <c r="BP107" s="8"/>
      <c r="BQ107" s="8"/>
      <c r="BR107" s="8"/>
      <c r="BS107" s="8"/>
      <c r="BT107" s="8"/>
      <c r="BU107" s="8"/>
      <c r="BV107" s="8"/>
      <c r="BW107" s="8"/>
      <c r="BX107" s="8"/>
      <c r="BY107" s="8"/>
      <c r="BZ107" s="8"/>
      <c r="CA107" s="9"/>
      <c r="CB107" s="9"/>
    </row>
    <row r="108" spans="1:80" ht="16.5" hidden="1" thickBot="1">
      <c r="A108" s="35"/>
      <c r="B108" s="36"/>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4"/>
      <c r="BJ108" s="1"/>
      <c r="BK108" s="1"/>
      <c r="BL108" s="1"/>
      <c r="BM108" s="1"/>
      <c r="BN108" s="1"/>
      <c r="BO108" s="8"/>
      <c r="BP108" s="8"/>
      <c r="BQ108" s="8"/>
      <c r="BR108" s="8"/>
      <c r="BS108" s="8"/>
      <c r="BT108" s="8"/>
      <c r="BU108" s="8"/>
      <c r="BV108" s="8"/>
      <c r="BW108" s="8"/>
      <c r="BX108" s="8"/>
      <c r="BY108" s="8"/>
      <c r="BZ108" s="8"/>
      <c r="CA108" s="9"/>
      <c r="CB108" s="9"/>
    </row>
    <row r="109" spans="1:80" ht="16.5" hidden="1" thickBot="1">
      <c r="A109" s="35"/>
      <c r="B109" s="36" t="s">
        <v>19</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4"/>
      <c r="BJ109" s="1"/>
      <c r="BK109" s="1"/>
      <c r="BL109" s="1"/>
      <c r="BM109" s="1"/>
      <c r="BN109" s="1"/>
      <c r="BO109" s="8"/>
      <c r="BP109" s="8"/>
      <c r="BQ109" s="8"/>
      <c r="BR109" s="8"/>
      <c r="BS109" s="8"/>
      <c r="BT109" s="8"/>
      <c r="BU109" s="8"/>
      <c r="BV109" s="8"/>
      <c r="BW109" s="8"/>
      <c r="BX109" s="8"/>
      <c r="BY109" s="8"/>
      <c r="BZ109" s="8"/>
      <c r="CA109" s="9"/>
      <c r="CB109" s="9"/>
    </row>
    <row r="110" spans="1:80" ht="16.5" hidden="1" thickBot="1">
      <c r="A110" s="35"/>
      <c r="B110" s="36"/>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4"/>
      <c r="BJ110" s="1"/>
      <c r="BK110" s="1"/>
      <c r="BL110" s="1"/>
      <c r="BM110" s="1"/>
      <c r="BN110" s="1"/>
      <c r="BO110" s="8"/>
      <c r="BP110" s="8"/>
      <c r="BQ110" s="8"/>
      <c r="BR110" s="8"/>
      <c r="BS110" s="8"/>
      <c r="BT110" s="8"/>
      <c r="BU110" s="8"/>
      <c r="BV110" s="8"/>
      <c r="BW110" s="8"/>
      <c r="BX110" s="8"/>
      <c r="BY110" s="8"/>
      <c r="BZ110" s="8"/>
      <c r="CA110" s="9"/>
      <c r="CB110" s="9"/>
    </row>
    <row r="111" spans="1:80" ht="16.5" hidden="1" thickBot="1">
      <c r="A111" s="35"/>
      <c r="B111" s="36"/>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4"/>
      <c r="BJ111" s="1"/>
      <c r="BK111" s="1"/>
      <c r="BL111" s="1"/>
      <c r="BM111" s="1"/>
      <c r="BN111" s="1"/>
      <c r="BO111" s="8"/>
      <c r="BP111" s="8"/>
      <c r="BQ111" s="8"/>
      <c r="BR111" s="8"/>
      <c r="BS111" s="8"/>
      <c r="BT111" s="8"/>
      <c r="BU111" s="8"/>
      <c r="BV111" s="8"/>
      <c r="BW111" s="8"/>
      <c r="BX111" s="8"/>
      <c r="BY111" s="8"/>
      <c r="BZ111" s="8"/>
      <c r="CA111" s="9"/>
      <c r="CB111" s="9"/>
    </row>
    <row r="112" spans="1:80" ht="16.5" thickBot="1">
      <c r="A112" s="35"/>
      <c r="B112" s="36"/>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4"/>
      <c r="BJ112" s="1"/>
      <c r="BK112" s="1"/>
      <c r="BL112" s="1"/>
      <c r="BM112" s="1"/>
      <c r="BN112" s="1"/>
      <c r="BO112" s="8"/>
      <c r="BP112" s="24" t="s">
        <v>47</v>
      </c>
      <c r="BQ112" s="8"/>
      <c r="BR112" s="27">
        <f>ROUND(BR4*BR91*BR97*Q127*BR28*BR55*BR22*BR79*BR85*BR67*BR73*BR103*BR34*BR46*BR40*BR16*Q115,2)</f>
        <v>5.56</v>
      </c>
      <c r="BS112" s="8"/>
      <c r="BT112" s="8"/>
      <c r="BU112" s="8"/>
      <c r="BV112" s="8"/>
      <c r="BW112" s="8"/>
      <c r="BX112" s="8"/>
      <c r="BY112" s="8"/>
      <c r="BZ112" s="8"/>
      <c r="CA112" s="9"/>
      <c r="CB112" s="9"/>
    </row>
    <row r="113" spans="1:80" ht="16.5" hidden="1" thickBot="1">
      <c r="A113" s="35"/>
      <c r="B113" s="36"/>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4"/>
      <c r="BJ113" s="1"/>
      <c r="BK113" s="1"/>
      <c r="BL113" s="1"/>
      <c r="BM113" s="1"/>
      <c r="BN113" s="1"/>
      <c r="BO113" s="8"/>
      <c r="BP113" s="8"/>
      <c r="BQ113" s="8"/>
      <c r="BR113" s="8"/>
      <c r="BS113" s="8"/>
      <c r="BT113" s="8"/>
      <c r="BU113" s="8"/>
      <c r="BV113" s="8"/>
      <c r="BW113" s="8"/>
      <c r="BX113" s="8"/>
      <c r="BY113" s="8"/>
      <c r="BZ113" s="8"/>
      <c r="CA113" s="9"/>
      <c r="CB113" s="9"/>
    </row>
    <row r="114" spans="1:80" ht="16.5" hidden="1" thickBot="1">
      <c r="A114" s="35"/>
      <c r="B114" s="36"/>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4"/>
      <c r="BJ114" s="1"/>
      <c r="BK114" s="1"/>
      <c r="BL114" s="1"/>
      <c r="BM114" s="1"/>
      <c r="BN114" s="1"/>
      <c r="BO114" s="8"/>
      <c r="BP114" s="8"/>
      <c r="BQ114" s="8"/>
      <c r="BR114" s="8"/>
      <c r="BS114" s="8"/>
      <c r="BT114" s="8"/>
      <c r="BU114" s="8"/>
      <c r="BV114" s="8"/>
      <c r="BW114" s="8"/>
      <c r="BX114" s="8"/>
      <c r="BY114" s="8"/>
      <c r="BZ114" s="8"/>
      <c r="CA114" s="9"/>
      <c r="CB114" s="9"/>
    </row>
    <row r="115" spans="1:80" ht="16.5" thickBot="1">
      <c r="A115" s="35"/>
      <c r="B115" s="36" t="s">
        <v>16</v>
      </c>
      <c r="C115" s="32"/>
      <c r="D115" s="32"/>
      <c r="E115" s="32"/>
      <c r="F115" s="32"/>
      <c r="G115" s="32"/>
      <c r="H115" s="32"/>
      <c r="I115" s="32"/>
      <c r="J115" s="32"/>
      <c r="K115" s="32"/>
      <c r="L115" s="32"/>
      <c r="M115" s="32"/>
      <c r="N115" s="32"/>
      <c r="O115" s="32"/>
      <c r="P115" s="32"/>
      <c r="Q115" s="196">
        <v>1</v>
      </c>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8"/>
      <c r="BC115" s="32"/>
      <c r="BD115" s="32"/>
      <c r="BE115" s="32"/>
      <c r="BF115" s="32"/>
      <c r="BG115" s="32"/>
      <c r="BH115" s="32"/>
      <c r="BI115" s="34"/>
      <c r="BJ115" s="1"/>
      <c r="BK115" s="1"/>
      <c r="BL115" s="1"/>
      <c r="BM115" s="1"/>
      <c r="BN115" s="1"/>
      <c r="BO115" s="8"/>
      <c r="BP115" s="8"/>
      <c r="BQ115" s="8"/>
      <c r="BR115" s="8"/>
      <c r="BS115" s="8"/>
      <c r="BT115" s="8"/>
      <c r="BU115" s="8"/>
      <c r="BV115" s="8"/>
      <c r="BW115" s="8"/>
      <c r="BX115" s="8"/>
      <c r="BY115" s="8"/>
      <c r="BZ115" s="8"/>
      <c r="CA115" s="9"/>
      <c r="CB115" s="9"/>
    </row>
    <row r="116" spans="1:80" ht="15.75" hidden="1">
      <c r="A116" s="35"/>
      <c r="B116" s="36"/>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4"/>
      <c r="BJ116" s="1"/>
      <c r="BK116" s="1"/>
      <c r="BL116" s="1"/>
      <c r="BM116" s="1"/>
      <c r="BN116" s="1"/>
      <c r="BO116" s="8"/>
      <c r="BP116" s="8"/>
      <c r="BQ116" s="8"/>
      <c r="BR116" s="8"/>
      <c r="BS116" s="8"/>
      <c r="BT116" s="8"/>
      <c r="BU116" s="8"/>
      <c r="BV116" s="8"/>
      <c r="BW116" s="8"/>
      <c r="BX116" s="8"/>
      <c r="BY116" s="8"/>
      <c r="BZ116" s="8"/>
      <c r="CA116" s="9"/>
      <c r="CB116" s="9"/>
    </row>
    <row r="117" spans="1:80" ht="15.75" hidden="1">
      <c r="A117" s="35"/>
      <c r="B117" s="36"/>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4"/>
      <c r="BJ117" s="1"/>
      <c r="BK117" s="1"/>
      <c r="BL117" s="1"/>
      <c r="BM117" s="1"/>
      <c r="BN117" s="1"/>
      <c r="BO117" s="8"/>
      <c r="BP117" s="8"/>
      <c r="BQ117" s="8"/>
      <c r="BR117" s="8"/>
      <c r="BS117" s="8"/>
      <c r="BT117" s="8"/>
      <c r="BU117" s="8"/>
      <c r="BV117" s="8"/>
      <c r="BW117" s="8"/>
      <c r="BX117" s="8"/>
      <c r="BY117" s="8"/>
      <c r="BZ117" s="8"/>
      <c r="CA117" s="9"/>
      <c r="CB117" s="9"/>
    </row>
    <row r="118" spans="1:80" ht="15.75" hidden="1">
      <c r="A118" s="35"/>
      <c r="B118" s="36"/>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4"/>
      <c r="BJ118" s="1"/>
      <c r="BK118" s="1"/>
      <c r="BL118" s="1"/>
      <c r="BM118" s="1"/>
      <c r="BN118" s="1"/>
      <c r="BO118" s="8"/>
      <c r="BP118" s="8"/>
      <c r="BQ118" s="8"/>
      <c r="BR118" s="8"/>
      <c r="BS118" s="8"/>
      <c r="BT118" s="8"/>
      <c r="BU118" s="8"/>
      <c r="BV118" s="8"/>
      <c r="BW118" s="8"/>
      <c r="BX118" s="8"/>
      <c r="BY118" s="8"/>
      <c r="BZ118" s="8"/>
      <c r="CA118" s="9"/>
      <c r="CB118" s="9"/>
    </row>
    <row r="119" spans="1:80" ht="15.75" hidden="1">
      <c r="A119" s="35"/>
      <c r="B119" s="36"/>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4"/>
      <c r="BJ119" s="1"/>
      <c r="BK119" s="1"/>
      <c r="BL119" s="1"/>
      <c r="BM119" s="1"/>
      <c r="BN119" s="1"/>
      <c r="BO119" s="8"/>
      <c r="BP119" s="8"/>
      <c r="BQ119" s="8"/>
      <c r="BR119" s="8"/>
      <c r="BS119" s="8"/>
      <c r="BT119" s="8"/>
      <c r="BU119" s="8"/>
      <c r="BV119" s="8"/>
      <c r="BW119" s="8"/>
      <c r="BX119" s="8"/>
      <c r="BY119" s="8"/>
      <c r="BZ119" s="8"/>
      <c r="CA119" s="9"/>
      <c r="CB119" s="9"/>
    </row>
    <row r="120" spans="1:80" ht="15.75" hidden="1">
      <c r="A120" s="35"/>
      <c r="B120" s="36"/>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4"/>
      <c r="BJ120" s="1"/>
      <c r="BK120" s="1"/>
      <c r="BL120" s="1"/>
      <c r="BM120" s="1"/>
      <c r="BN120" s="1"/>
      <c r="BO120" s="8"/>
      <c r="BP120" s="8"/>
      <c r="BQ120" s="8"/>
      <c r="BR120" s="8"/>
      <c r="BS120" s="8"/>
      <c r="BT120" s="8"/>
      <c r="BU120" s="8"/>
      <c r="BV120" s="8"/>
      <c r="BW120" s="8"/>
      <c r="BX120" s="8"/>
      <c r="BY120" s="8"/>
      <c r="BZ120" s="8"/>
      <c r="CA120" s="9"/>
      <c r="CB120" s="9"/>
    </row>
    <row r="121" spans="1:80" ht="16.5" hidden="1" thickBot="1">
      <c r="A121" s="35"/>
      <c r="B121" s="36" t="s">
        <v>17</v>
      </c>
      <c r="C121" s="32"/>
      <c r="D121" s="32"/>
      <c r="E121" s="32"/>
      <c r="F121" s="32"/>
      <c r="G121" s="32"/>
      <c r="H121" s="32"/>
      <c r="I121" s="32"/>
      <c r="J121" s="32"/>
      <c r="K121" s="32"/>
      <c r="L121" s="32"/>
      <c r="M121" s="32"/>
      <c r="N121" s="32"/>
      <c r="O121" s="32"/>
      <c r="P121" s="32"/>
      <c r="Q121" s="199">
        <f>BR121</f>
        <v>20</v>
      </c>
      <c r="R121" s="200"/>
      <c r="S121" s="200"/>
      <c r="T121" s="200"/>
      <c r="U121" s="200"/>
      <c r="V121" s="200"/>
      <c r="W121" s="200"/>
      <c r="X121" s="200"/>
      <c r="Y121" s="200"/>
      <c r="Z121" s="200"/>
      <c r="AA121" s="200"/>
      <c r="AB121" s="200"/>
      <c r="AC121" s="200"/>
      <c r="AD121" s="200"/>
      <c r="AE121" s="7" t="s">
        <v>36</v>
      </c>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4"/>
      <c r="BJ121" s="1"/>
      <c r="BK121" s="1"/>
      <c r="BL121" s="1"/>
      <c r="BM121" s="1"/>
      <c r="BN121" s="1"/>
      <c r="BO121" s="8"/>
      <c r="BP121" s="8" t="s">
        <v>46</v>
      </c>
      <c r="BQ121" s="8"/>
      <c r="BR121" s="26">
        <f>C2</f>
        <v>20</v>
      </c>
      <c r="BS121" s="8" t="s">
        <v>36</v>
      </c>
      <c r="BT121" s="8"/>
      <c r="BU121" s="8"/>
      <c r="BV121" s="8"/>
      <c r="BW121" s="8"/>
      <c r="BX121" s="8"/>
      <c r="BY121" s="8"/>
      <c r="BZ121" s="8"/>
      <c r="CA121" s="9"/>
      <c r="CB121" s="9"/>
    </row>
    <row r="122" spans="1:80" ht="15.75" hidden="1">
      <c r="A122" s="35"/>
      <c r="B122" s="36"/>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4"/>
      <c r="BJ122" s="1"/>
      <c r="BK122" s="1"/>
      <c r="BL122" s="1"/>
      <c r="BM122" s="1"/>
      <c r="BN122" s="1"/>
      <c r="BO122" s="8"/>
      <c r="BP122" s="8"/>
      <c r="BQ122" s="8"/>
      <c r="BR122" s="8"/>
      <c r="BS122" s="8"/>
      <c r="BT122" s="8"/>
      <c r="BU122" s="8"/>
      <c r="BV122" s="8"/>
      <c r="BW122" s="8"/>
      <c r="BX122" s="8"/>
      <c r="BY122" s="8"/>
      <c r="BZ122" s="8"/>
      <c r="CA122" s="9"/>
      <c r="CB122" s="9"/>
    </row>
    <row r="123" spans="1:80" ht="15.75" hidden="1">
      <c r="A123" s="35"/>
      <c r="B123" s="36"/>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4"/>
      <c r="BJ123" s="1"/>
      <c r="BK123" s="1"/>
      <c r="BL123" s="1"/>
      <c r="BM123" s="1"/>
      <c r="BN123" s="1"/>
      <c r="BO123" s="8"/>
      <c r="BP123" s="8"/>
      <c r="BQ123" s="8"/>
      <c r="BR123" s="8"/>
      <c r="BS123" s="8"/>
      <c r="BT123" s="8"/>
      <c r="BU123" s="8"/>
      <c r="BV123" s="8"/>
      <c r="BW123" s="8"/>
      <c r="BX123" s="8"/>
      <c r="BY123" s="8"/>
      <c r="BZ123" s="8"/>
      <c r="CA123" s="9"/>
      <c r="CB123" s="9"/>
    </row>
    <row r="124" spans="1:80" ht="15.75" hidden="1">
      <c r="A124" s="35"/>
      <c r="B124" s="36"/>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4"/>
      <c r="BJ124" s="1"/>
      <c r="BK124" s="1"/>
      <c r="BL124" s="1"/>
      <c r="BM124" s="1"/>
      <c r="BN124" s="1"/>
      <c r="BO124" s="8"/>
      <c r="BP124" s="8"/>
      <c r="BQ124" s="8"/>
      <c r="BR124" s="8"/>
      <c r="BS124" s="8"/>
      <c r="BT124" s="8"/>
      <c r="BU124" s="8"/>
      <c r="BV124" s="8"/>
      <c r="BW124" s="8"/>
      <c r="BX124" s="8"/>
      <c r="BY124" s="8"/>
      <c r="BZ124" s="8"/>
      <c r="CA124" s="9"/>
      <c r="CB124" s="9"/>
    </row>
    <row r="125" spans="1:80" ht="15.75" hidden="1">
      <c r="A125" s="35"/>
      <c r="B125" s="36"/>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4"/>
      <c r="BJ125" s="1"/>
      <c r="BK125" s="1"/>
      <c r="BL125" s="1"/>
      <c r="BM125" s="1"/>
      <c r="BN125" s="1"/>
      <c r="BO125" s="8"/>
      <c r="BP125" s="8"/>
      <c r="BQ125" s="8"/>
      <c r="BR125" s="8"/>
      <c r="BS125" s="8"/>
      <c r="BT125" s="8"/>
      <c r="BU125" s="8"/>
      <c r="BV125" s="8"/>
      <c r="BW125" s="8"/>
      <c r="BX125" s="8"/>
      <c r="BY125" s="8"/>
      <c r="BZ125" s="8"/>
      <c r="CA125" s="9"/>
      <c r="CB125" s="9"/>
    </row>
    <row r="126" spans="1:80" ht="15.75" hidden="1">
      <c r="A126" s="35"/>
      <c r="B126" s="36"/>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4"/>
      <c r="BJ126" s="1"/>
      <c r="BK126" s="1"/>
      <c r="BL126" s="1"/>
      <c r="BM126" s="1"/>
      <c r="BN126" s="1"/>
      <c r="BO126" s="8"/>
      <c r="BP126" s="8"/>
      <c r="BQ126" s="8"/>
      <c r="BR126" s="8"/>
      <c r="BS126" s="8"/>
      <c r="BT126" s="8"/>
      <c r="BU126" s="8"/>
      <c r="BV126" s="8"/>
      <c r="BW126" s="8"/>
      <c r="BX126" s="8"/>
      <c r="BY126" s="8"/>
      <c r="BZ126" s="8"/>
      <c r="CA126" s="9"/>
      <c r="CB126" s="9"/>
    </row>
    <row r="127" spans="1:80" ht="16.5" hidden="1" thickBot="1">
      <c r="A127" s="35"/>
      <c r="B127" s="36" t="s">
        <v>18</v>
      </c>
      <c r="C127" s="32"/>
      <c r="D127" s="32"/>
      <c r="E127" s="32"/>
      <c r="F127" s="32"/>
      <c r="G127" s="32"/>
      <c r="H127" s="32"/>
      <c r="I127" s="32"/>
      <c r="J127" s="32"/>
      <c r="K127" s="32"/>
      <c r="L127" s="32"/>
      <c r="M127" s="32"/>
      <c r="N127" s="32"/>
      <c r="O127" s="32"/>
      <c r="P127" s="32"/>
      <c r="Q127" s="196">
        <v>1</v>
      </c>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8"/>
      <c r="BC127" s="32"/>
      <c r="BD127" s="32"/>
      <c r="BE127" s="32"/>
      <c r="BF127" s="32"/>
      <c r="BG127" s="32"/>
      <c r="BH127" s="32"/>
      <c r="BI127" s="34"/>
      <c r="BJ127" s="1"/>
      <c r="BK127" s="1"/>
      <c r="BL127" s="1"/>
      <c r="BM127" s="1"/>
      <c r="BN127" s="1"/>
      <c r="BO127" s="8"/>
      <c r="BP127" s="25" t="s">
        <v>45</v>
      </c>
      <c r="BQ127" s="8"/>
      <c r="BR127" s="28">
        <f>ROUND((BR112*0.72)/(1-(BR121/100+0.03)),2)</f>
        <v>5.2</v>
      </c>
      <c r="BS127" s="8"/>
      <c r="BT127" s="8"/>
      <c r="BU127" s="8"/>
      <c r="BV127" s="8"/>
      <c r="BW127" s="8"/>
      <c r="BX127" s="8"/>
      <c r="BY127" s="8"/>
      <c r="BZ127" s="8"/>
      <c r="CA127" s="9"/>
      <c r="CB127" s="9"/>
    </row>
    <row r="128" spans="1:80" ht="15.75" hidden="1">
      <c r="A128" s="3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4"/>
      <c r="BJ128" s="1"/>
      <c r="BK128" s="1"/>
      <c r="BL128" s="1"/>
      <c r="BM128" s="1"/>
      <c r="BN128" s="1"/>
      <c r="BO128" s="8"/>
      <c r="BP128" s="8"/>
      <c r="BQ128" s="8"/>
      <c r="BR128" s="8"/>
      <c r="BS128" s="8"/>
      <c r="BT128" s="8"/>
      <c r="BU128" s="8"/>
      <c r="BV128" s="8"/>
      <c r="BW128" s="8"/>
      <c r="BX128" s="8"/>
      <c r="BY128" s="8"/>
      <c r="BZ128" s="8"/>
      <c r="CA128" s="9"/>
      <c r="CB128" s="9"/>
    </row>
    <row r="129" spans="1:80" ht="15.75" hidden="1">
      <c r="A129" s="3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4"/>
      <c r="BJ129" s="1"/>
      <c r="BK129" s="1"/>
      <c r="BL129" s="1"/>
      <c r="BM129" s="1"/>
      <c r="BN129" s="1"/>
      <c r="BO129" s="8"/>
      <c r="BP129" s="8"/>
      <c r="BQ129" s="8"/>
      <c r="BR129" s="8"/>
      <c r="BS129" s="8"/>
      <c r="BT129" s="8"/>
      <c r="BU129" s="8"/>
      <c r="BV129" s="8"/>
      <c r="BW129" s="8"/>
      <c r="BX129" s="8"/>
      <c r="BY129" s="8"/>
      <c r="BZ129" s="8"/>
      <c r="CA129" s="9"/>
      <c r="CB129" s="9"/>
    </row>
    <row r="130" spans="1:80" ht="15" customHeight="1" thickBot="1">
      <c r="A130" s="3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4"/>
      <c r="BJ130" s="1"/>
      <c r="BK130" s="1"/>
      <c r="BL130" s="1"/>
      <c r="BM130" s="1"/>
      <c r="BN130" s="1"/>
      <c r="BO130" s="8"/>
      <c r="BP130" s="8"/>
      <c r="BQ130" s="8"/>
      <c r="BR130" s="8"/>
      <c r="BS130" s="8"/>
      <c r="BT130" s="8"/>
      <c r="BU130" s="8"/>
      <c r="BV130" s="8"/>
      <c r="BW130" s="8"/>
      <c r="BX130" s="8"/>
      <c r="BY130" s="8"/>
      <c r="BZ130" s="8"/>
      <c r="CA130" s="9"/>
      <c r="CB130" s="9"/>
    </row>
    <row r="131" spans="1:80" ht="16.5" hidden="1" thickBot="1">
      <c r="A131" s="3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4"/>
      <c r="BA131" s="32"/>
      <c r="BB131" s="32"/>
      <c r="BC131" s="32"/>
      <c r="BD131" s="32"/>
      <c r="BE131" s="32"/>
      <c r="BF131" s="32"/>
      <c r="BG131" s="32"/>
      <c r="BH131" s="32"/>
      <c r="BI131" s="34"/>
      <c r="BJ131" s="1"/>
      <c r="BK131" s="1"/>
      <c r="BL131" s="1"/>
      <c r="BM131" s="1"/>
      <c r="BN131" s="1"/>
      <c r="BO131" s="8"/>
      <c r="BP131" s="8"/>
      <c r="BQ131" s="8"/>
      <c r="BR131" s="8"/>
      <c r="BS131" s="8"/>
      <c r="BT131" s="8"/>
      <c r="BU131" s="8"/>
      <c r="BV131" s="8"/>
      <c r="BW131" s="8"/>
      <c r="BX131" s="8"/>
      <c r="BY131" s="8"/>
      <c r="BZ131" s="8"/>
      <c r="CA131" s="9"/>
      <c r="CB131" s="9"/>
    </row>
    <row r="132" spans="1:80" ht="16.5" hidden="1" thickBot="1">
      <c r="A132" s="3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4"/>
      <c r="BA132" s="32"/>
      <c r="BB132" s="32"/>
      <c r="BC132" s="32"/>
      <c r="BD132" s="32"/>
      <c r="BE132" s="32"/>
      <c r="BF132" s="32"/>
      <c r="BG132" s="32"/>
      <c r="BH132" s="32"/>
      <c r="BI132" s="34"/>
      <c r="BJ132" s="1"/>
      <c r="BK132" s="1"/>
      <c r="BL132" s="1"/>
      <c r="BM132" s="1"/>
      <c r="BN132" s="1"/>
      <c r="BO132" s="8"/>
      <c r="BP132" s="8"/>
      <c r="BQ132" s="8"/>
      <c r="BR132" s="8"/>
      <c r="BS132" s="8"/>
      <c r="BT132" s="8"/>
      <c r="BU132" s="8"/>
      <c r="BV132" s="8"/>
      <c r="BW132" s="8"/>
      <c r="BX132" s="8"/>
      <c r="BY132" s="8"/>
      <c r="BZ132" s="8"/>
      <c r="CA132" s="9"/>
      <c r="CB132" s="9"/>
    </row>
    <row r="133" spans="1:162" ht="15.75" customHeight="1">
      <c r="A133" s="35"/>
      <c r="B133" s="201" t="s">
        <v>22</v>
      </c>
      <c r="C133" s="202"/>
      <c r="D133" s="202"/>
      <c r="E133" s="202"/>
      <c r="F133" s="202"/>
      <c r="G133" s="202"/>
      <c r="H133" s="202"/>
      <c r="I133" s="202"/>
      <c r="J133" s="202"/>
      <c r="K133" s="202"/>
      <c r="L133" s="203"/>
      <c r="M133" s="201" t="s">
        <v>20</v>
      </c>
      <c r="N133" s="202"/>
      <c r="O133" s="202"/>
      <c r="P133" s="202"/>
      <c r="Q133" s="203"/>
      <c r="R133" s="201" t="s">
        <v>21</v>
      </c>
      <c r="S133" s="202"/>
      <c r="T133" s="202"/>
      <c r="U133" s="202"/>
      <c r="V133" s="202"/>
      <c r="W133" s="202"/>
      <c r="X133" s="203"/>
      <c r="Y133" s="201" t="s">
        <v>23</v>
      </c>
      <c r="Z133" s="202"/>
      <c r="AA133" s="202"/>
      <c r="AB133" s="202"/>
      <c r="AC133" s="202"/>
      <c r="AD133" s="203"/>
      <c r="AE133" s="42"/>
      <c r="AF133" s="201" t="s">
        <v>22</v>
      </c>
      <c r="AG133" s="202"/>
      <c r="AH133" s="202"/>
      <c r="AI133" s="202"/>
      <c r="AJ133" s="202"/>
      <c r="AK133" s="202"/>
      <c r="AL133" s="202"/>
      <c r="AM133" s="202"/>
      <c r="AN133" s="202"/>
      <c r="AO133" s="202"/>
      <c r="AP133" s="203"/>
      <c r="AQ133" s="201" t="s">
        <v>20</v>
      </c>
      <c r="AR133" s="202"/>
      <c r="AS133" s="202"/>
      <c r="AT133" s="202"/>
      <c r="AU133" s="203"/>
      <c r="AV133" s="201" t="s">
        <v>21</v>
      </c>
      <c r="AW133" s="202"/>
      <c r="AX133" s="202"/>
      <c r="AY133" s="202"/>
      <c r="AZ133" s="202"/>
      <c r="BA133" s="202"/>
      <c r="BB133" s="203"/>
      <c r="BC133" s="201" t="s">
        <v>23</v>
      </c>
      <c r="BD133" s="202"/>
      <c r="BE133" s="202"/>
      <c r="BF133" s="202"/>
      <c r="BG133" s="202"/>
      <c r="BH133" s="203"/>
      <c r="BI133" s="34"/>
      <c r="BJ133" s="1"/>
      <c r="BK133" s="1"/>
      <c r="BL133" s="1"/>
      <c r="BM133" s="1"/>
      <c r="BN133" s="1"/>
      <c r="BO133" s="8"/>
      <c r="BP133" s="8"/>
      <c r="BQ133" s="8"/>
      <c r="BR133" s="8"/>
      <c r="BS133" s="8"/>
      <c r="BT133" s="8"/>
      <c r="BU133" s="8"/>
      <c r="BV133" s="8"/>
      <c r="BW133" s="8"/>
      <c r="BX133" s="8"/>
      <c r="BY133" s="8"/>
      <c r="BZ133" s="8"/>
      <c r="CA133" s="9"/>
      <c r="CB133" s="9"/>
      <c r="CZ133" s="94" t="s">
        <v>22</v>
      </c>
      <c r="DA133" s="95"/>
      <c r="DB133" s="95"/>
      <c r="DC133" s="95"/>
      <c r="DD133" s="95"/>
      <c r="DE133" s="95"/>
      <c r="DF133" s="95"/>
      <c r="DG133" s="95"/>
      <c r="DH133" s="95"/>
      <c r="DI133" s="95"/>
      <c r="DJ133" s="96"/>
      <c r="DK133" s="94" t="s">
        <v>20</v>
      </c>
      <c r="DL133" s="95"/>
      <c r="DM133" s="95"/>
      <c r="DN133" s="95"/>
      <c r="DO133" s="96"/>
      <c r="DP133" s="94" t="s">
        <v>21</v>
      </c>
      <c r="DQ133" s="95"/>
      <c r="DR133" s="95"/>
      <c r="DS133" s="95"/>
      <c r="DT133" s="95"/>
      <c r="DU133" s="95"/>
      <c r="DV133" s="96"/>
      <c r="DW133" s="94" t="s">
        <v>23</v>
      </c>
      <c r="DX133" s="95"/>
      <c r="DY133" s="95"/>
      <c r="DZ133" s="95"/>
      <c r="EA133" s="95"/>
      <c r="EB133" s="96"/>
      <c r="EC133" s="12"/>
      <c r="ED133" s="94" t="s">
        <v>22</v>
      </c>
      <c r="EE133" s="95"/>
      <c r="EF133" s="95"/>
      <c r="EG133" s="95"/>
      <c r="EH133" s="95"/>
      <c r="EI133" s="95"/>
      <c r="EJ133" s="95"/>
      <c r="EK133" s="95"/>
      <c r="EL133" s="95"/>
      <c r="EM133" s="95"/>
      <c r="EN133" s="96"/>
      <c r="EO133" s="94" t="s">
        <v>20</v>
      </c>
      <c r="EP133" s="95"/>
      <c r="EQ133" s="95"/>
      <c r="ER133" s="95"/>
      <c r="ES133" s="96"/>
      <c r="ET133" s="94" t="s">
        <v>21</v>
      </c>
      <c r="EU133" s="95"/>
      <c r="EV133" s="95"/>
      <c r="EW133" s="95"/>
      <c r="EX133" s="95"/>
      <c r="EY133" s="95"/>
      <c r="EZ133" s="96"/>
      <c r="FA133" s="94" t="s">
        <v>23</v>
      </c>
      <c r="FB133" s="95"/>
      <c r="FC133" s="95"/>
      <c r="FD133" s="95"/>
      <c r="FE133" s="95"/>
      <c r="FF133" s="96"/>
    </row>
    <row r="134" spans="1:162" ht="15.75" customHeight="1" hidden="1">
      <c r="A134" s="35"/>
      <c r="B134" s="204"/>
      <c r="C134" s="205"/>
      <c r="D134" s="205"/>
      <c r="E134" s="205"/>
      <c r="F134" s="205"/>
      <c r="G134" s="205"/>
      <c r="H134" s="205"/>
      <c r="I134" s="205"/>
      <c r="J134" s="205"/>
      <c r="K134" s="205"/>
      <c r="L134" s="206"/>
      <c r="M134" s="204"/>
      <c r="N134" s="205"/>
      <c r="O134" s="205"/>
      <c r="P134" s="205"/>
      <c r="Q134" s="206"/>
      <c r="R134" s="204"/>
      <c r="S134" s="205"/>
      <c r="T134" s="205"/>
      <c r="U134" s="205"/>
      <c r="V134" s="205"/>
      <c r="W134" s="205"/>
      <c r="X134" s="206"/>
      <c r="Y134" s="204"/>
      <c r="Z134" s="205"/>
      <c r="AA134" s="205"/>
      <c r="AB134" s="205"/>
      <c r="AC134" s="205"/>
      <c r="AD134" s="206"/>
      <c r="AE134" s="42"/>
      <c r="AF134" s="204"/>
      <c r="AG134" s="205"/>
      <c r="AH134" s="205"/>
      <c r="AI134" s="205"/>
      <c r="AJ134" s="205"/>
      <c r="AK134" s="205"/>
      <c r="AL134" s="205"/>
      <c r="AM134" s="205"/>
      <c r="AN134" s="205"/>
      <c r="AO134" s="205"/>
      <c r="AP134" s="206"/>
      <c r="AQ134" s="204"/>
      <c r="AR134" s="205"/>
      <c r="AS134" s="205"/>
      <c r="AT134" s="205"/>
      <c r="AU134" s="206"/>
      <c r="AV134" s="204"/>
      <c r="AW134" s="205"/>
      <c r="AX134" s="205"/>
      <c r="AY134" s="205"/>
      <c r="AZ134" s="205"/>
      <c r="BA134" s="205"/>
      <c r="BB134" s="206"/>
      <c r="BC134" s="204"/>
      <c r="BD134" s="205"/>
      <c r="BE134" s="205"/>
      <c r="BF134" s="205"/>
      <c r="BG134" s="205"/>
      <c r="BH134" s="206"/>
      <c r="BI134" s="34"/>
      <c r="BJ134" s="1"/>
      <c r="BK134" s="1"/>
      <c r="BL134" s="1"/>
      <c r="BM134" s="1"/>
      <c r="BN134" s="1"/>
      <c r="BO134" s="8"/>
      <c r="BP134" s="8"/>
      <c r="BQ134" s="8"/>
      <c r="BR134" s="8"/>
      <c r="BS134" s="8"/>
      <c r="BT134" s="8"/>
      <c r="BU134" s="8"/>
      <c r="BV134" s="8"/>
      <c r="BW134" s="8"/>
      <c r="BX134" s="8"/>
      <c r="BY134" s="8"/>
      <c r="BZ134" s="8"/>
      <c r="CA134" s="9"/>
      <c r="CB134" s="9"/>
      <c r="CZ134" s="97"/>
      <c r="DA134" s="98"/>
      <c r="DB134" s="98"/>
      <c r="DC134" s="98"/>
      <c r="DD134" s="98"/>
      <c r="DE134" s="98"/>
      <c r="DF134" s="98"/>
      <c r="DG134" s="98"/>
      <c r="DH134" s="98"/>
      <c r="DI134" s="98"/>
      <c r="DJ134" s="99"/>
      <c r="DK134" s="97"/>
      <c r="DL134" s="98"/>
      <c r="DM134" s="98"/>
      <c r="DN134" s="98"/>
      <c r="DO134" s="99"/>
      <c r="DP134" s="97"/>
      <c r="DQ134" s="98"/>
      <c r="DR134" s="98"/>
      <c r="DS134" s="98"/>
      <c r="DT134" s="98"/>
      <c r="DU134" s="98"/>
      <c r="DV134" s="99"/>
      <c r="DW134" s="97"/>
      <c r="DX134" s="98"/>
      <c r="DY134" s="98"/>
      <c r="DZ134" s="98"/>
      <c r="EA134" s="98"/>
      <c r="EB134" s="99"/>
      <c r="EC134" s="12"/>
      <c r="ED134" s="97"/>
      <c r="EE134" s="98"/>
      <c r="EF134" s="98"/>
      <c r="EG134" s="98"/>
      <c r="EH134" s="98"/>
      <c r="EI134" s="98"/>
      <c r="EJ134" s="98"/>
      <c r="EK134" s="98"/>
      <c r="EL134" s="98"/>
      <c r="EM134" s="98"/>
      <c r="EN134" s="99"/>
      <c r="EO134" s="97"/>
      <c r="EP134" s="98"/>
      <c r="EQ134" s="98"/>
      <c r="ER134" s="98"/>
      <c r="ES134" s="99"/>
      <c r="ET134" s="97"/>
      <c r="EU134" s="98"/>
      <c r="EV134" s="98"/>
      <c r="EW134" s="98"/>
      <c r="EX134" s="98"/>
      <c r="EY134" s="98"/>
      <c r="EZ134" s="99"/>
      <c r="FA134" s="97"/>
      <c r="FB134" s="98"/>
      <c r="FC134" s="98"/>
      <c r="FD134" s="98"/>
      <c r="FE134" s="98"/>
      <c r="FF134" s="99"/>
    </row>
    <row r="135" spans="1:162" ht="15.75" customHeight="1" hidden="1">
      <c r="A135" s="35"/>
      <c r="B135" s="204"/>
      <c r="C135" s="205"/>
      <c r="D135" s="205"/>
      <c r="E135" s="205"/>
      <c r="F135" s="205"/>
      <c r="G135" s="205"/>
      <c r="H135" s="205"/>
      <c r="I135" s="205"/>
      <c r="J135" s="205"/>
      <c r="K135" s="205"/>
      <c r="L135" s="206"/>
      <c r="M135" s="204"/>
      <c r="N135" s="205"/>
      <c r="O135" s="205"/>
      <c r="P135" s="205"/>
      <c r="Q135" s="206"/>
      <c r="R135" s="204"/>
      <c r="S135" s="205"/>
      <c r="T135" s="205"/>
      <c r="U135" s="205"/>
      <c r="V135" s="205"/>
      <c r="W135" s="205"/>
      <c r="X135" s="206"/>
      <c r="Y135" s="204"/>
      <c r="Z135" s="205"/>
      <c r="AA135" s="205"/>
      <c r="AB135" s="205"/>
      <c r="AC135" s="205"/>
      <c r="AD135" s="206"/>
      <c r="AE135" s="42"/>
      <c r="AF135" s="204"/>
      <c r="AG135" s="205"/>
      <c r="AH135" s="205"/>
      <c r="AI135" s="205"/>
      <c r="AJ135" s="205"/>
      <c r="AK135" s="205"/>
      <c r="AL135" s="205"/>
      <c r="AM135" s="205"/>
      <c r="AN135" s="205"/>
      <c r="AO135" s="205"/>
      <c r="AP135" s="206"/>
      <c r="AQ135" s="204"/>
      <c r="AR135" s="205"/>
      <c r="AS135" s="205"/>
      <c r="AT135" s="205"/>
      <c r="AU135" s="206"/>
      <c r="AV135" s="204"/>
      <c r="AW135" s="205"/>
      <c r="AX135" s="205"/>
      <c r="AY135" s="205"/>
      <c r="AZ135" s="205"/>
      <c r="BA135" s="205"/>
      <c r="BB135" s="206"/>
      <c r="BC135" s="204"/>
      <c r="BD135" s="205"/>
      <c r="BE135" s="205"/>
      <c r="BF135" s="205"/>
      <c r="BG135" s="205"/>
      <c r="BH135" s="206"/>
      <c r="BI135" s="34"/>
      <c r="BJ135" s="1"/>
      <c r="BK135" s="1"/>
      <c r="BL135" s="1"/>
      <c r="BM135" s="1"/>
      <c r="BN135" s="1"/>
      <c r="BO135" s="8"/>
      <c r="BP135" s="8"/>
      <c r="BQ135" s="8"/>
      <c r="BR135" s="8"/>
      <c r="BS135" s="8"/>
      <c r="BT135" s="8"/>
      <c r="BU135" s="8"/>
      <c r="BV135" s="8"/>
      <c r="BW135" s="8"/>
      <c r="BX135" s="8"/>
      <c r="BY135" s="8"/>
      <c r="BZ135" s="8"/>
      <c r="CA135" s="9"/>
      <c r="CB135" s="9"/>
      <c r="CZ135" s="97"/>
      <c r="DA135" s="98"/>
      <c r="DB135" s="98"/>
      <c r="DC135" s="98"/>
      <c r="DD135" s="98"/>
      <c r="DE135" s="98"/>
      <c r="DF135" s="98"/>
      <c r="DG135" s="98"/>
      <c r="DH135" s="98"/>
      <c r="DI135" s="98"/>
      <c r="DJ135" s="99"/>
      <c r="DK135" s="97"/>
      <c r="DL135" s="98"/>
      <c r="DM135" s="98"/>
      <c r="DN135" s="98"/>
      <c r="DO135" s="99"/>
      <c r="DP135" s="97"/>
      <c r="DQ135" s="98"/>
      <c r="DR135" s="98"/>
      <c r="DS135" s="98"/>
      <c r="DT135" s="98"/>
      <c r="DU135" s="98"/>
      <c r="DV135" s="99"/>
      <c r="DW135" s="97"/>
      <c r="DX135" s="98"/>
      <c r="DY135" s="98"/>
      <c r="DZ135" s="98"/>
      <c r="EA135" s="98"/>
      <c r="EB135" s="99"/>
      <c r="EC135" s="12"/>
      <c r="ED135" s="97"/>
      <c r="EE135" s="98"/>
      <c r="EF135" s="98"/>
      <c r="EG135" s="98"/>
      <c r="EH135" s="98"/>
      <c r="EI135" s="98"/>
      <c r="EJ135" s="98"/>
      <c r="EK135" s="98"/>
      <c r="EL135" s="98"/>
      <c r="EM135" s="98"/>
      <c r="EN135" s="99"/>
      <c r="EO135" s="97"/>
      <c r="EP135" s="98"/>
      <c r="EQ135" s="98"/>
      <c r="ER135" s="98"/>
      <c r="ES135" s="99"/>
      <c r="ET135" s="97"/>
      <c r="EU135" s="98"/>
      <c r="EV135" s="98"/>
      <c r="EW135" s="98"/>
      <c r="EX135" s="98"/>
      <c r="EY135" s="98"/>
      <c r="EZ135" s="99"/>
      <c r="FA135" s="97"/>
      <c r="FB135" s="98"/>
      <c r="FC135" s="98"/>
      <c r="FD135" s="98"/>
      <c r="FE135" s="98"/>
      <c r="FF135" s="99"/>
    </row>
    <row r="136" spans="1:162" ht="15.75">
      <c r="A136" s="35"/>
      <c r="B136" s="204"/>
      <c r="C136" s="205"/>
      <c r="D136" s="205"/>
      <c r="E136" s="205"/>
      <c r="F136" s="205"/>
      <c r="G136" s="205"/>
      <c r="H136" s="205"/>
      <c r="I136" s="205"/>
      <c r="J136" s="205"/>
      <c r="K136" s="205"/>
      <c r="L136" s="206"/>
      <c r="M136" s="204"/>
      <c r="N136" s="205"/>
      <c r="O136" s="205"/>
      <c r="P136" s="205"/>
      <c r="Q136" s="206"/>
      <c r="R136" s="204"/>
      <c r="S136" s="205"/>
      <c r="T136" s="205"/>
      <c r="U136" s="205"/>
      <c r="V136" s="205"/>
      <c r="W136" s="205"/>
      <c r="X136" s="206"/>
      <c r="Y136" s="204"/>
      <c r="Z136" s="205"/>
      <c r="AA136" s="205"/>
      <c r="AB136" s="205"/>
      <c r="AC136" s="205"/>
      <c r="AD136" s="206"/>
      <c r="AE136" s="42"/>
      <c r="AF136" s="204"/>
      <c r="AG136" s="205"/>
      <c r="AH136" s="205"/>
      <c r="AI136" s="205"/>
      <c r="AJ136" s="205"/>
      <c r="AK136" s="205"/>
      <c r="AL136" s="205"/>
      <c r="AM136" s="205"/>
      <c r="AN136" s="205"/>
      <c r="AO136" s="205"/>
      <c r="AP136" s="206"/>
      <c r="AQ136" s="204"/>
      <c r="AR136" s="205"/>
      <c r="AS136" s="205"/>
      <c r="AT136" s="205"/>
      <c r="AU136" s="206"/>
      <c r="AV136" s="204"/>
      <c r="AW136" s="205"/>
      <c r="AX136" s="205"/>
      <c r="AY136" s="205"/>
      <c r="AZ136" s="205"/>
      <c r="BA136" s="205"/>
      <c r="BB136" s="206"/>
      <c r="BC136" s="204"/>
      <c r="BD136" s="205"/>
      <c r="BE136" s="205"/>
      <c r="BF136" s="205"/>
      <c r="BG136" s="205"/>
      <c r="BH136" s="206"/>
      <c r="BI136" s="34"/>
      <c r="BJ136" s="1"/>
      <c r="BK136" s="1"/>
      <c r="BL136" s="1"/>
      <c r="BM136" s="1"/>
      <c r="BN136" s="1"/>
      <c r="BO136" s="8"/>
      <c r="BP136" s="8"/>
      <c r="BQ136" s="8"/>
      <c r="BR136" s="8"/>
      <c r="BS136" s="8"/>
      <c r="BT136" s="8"/>
      <c r="BU136" s="8"/>
      <c r="BV136" s="8"/>
      <c r="BW136" s="8"/>
      <c r="BX136" s="8"/>
      <c r="BY136" s="8"/>
      <c r="BZ136" s="8"/>
      <c r="CA136" s="9"/>
      <c r="CB136" s="9"/>
      <c r="CZ136" s="97"/>
      <c r="DA136" s="98"/>
      <c r="DB136" s="98"/>
      <c r="DC136" s="98"/>
      <c r="DD136" s="98"/>
      <c r="DE136" s="98"/>
      <c r="DF136" s="98"/>
      <c r="DG136" s="98"/>
      <c r="DH136" s="98"/>
      <c r="DI136" s="98"/>
      <c r="DJ136" s="99"/>
      <c r="DK136" s="97"/>
      <c r="DL136" s="98"/>
      <c r="DM136" s="98"/>
      <c r="DN136" s="98"/>
      <c r="DO136" s="99"/>
      <c r="DP136" s="97"/>
      <c r="DQ136" s="98"/>
      <c r="DR136" s="98"/>
      <c r="DS136" s="98"/>
      <c r="DT136" s="98"/>
      <c r="DU136" s="98"/>
      <c r="DV136" s="99"/>
      <c r="DW136" s="97"/>
      <c r="DX136" s="98"/>
      <c r="DY136" s="98"/>
      <c r="DZ136" s="98"/>
      <c r="EA136" s="98"/>
      <c r="EB136" s="99"/>
      <c r="EC136" s="12"/>
      <c r="ED136" s="97"/>
      <c r="EE136" s="98"/>
      <c r="EF136" s="98"/>
      <c r="EG136" s="98"/>
      <c r="EH136" s="98"/>
      <c r="EI136" s="98"/>
      <c r="EJ136" s="98"/>
      <c r="EK136" s="98"/>
      <c r="EL136" s="98"/>
      <c r="EM136" s="98"/>
      <c r="EN136" s="99"/>
      <c r="EO136" s="97"/>
      <c r="EP136" s="98"/>
      <c r="EQ136" s="98"/>
      <c r="ER136" s="98"/>
      <c r="ES136" s="99"/>
      <c r="ET136" s="97"/>
      <c r="EU136" s="98"/>
      <c r="EV136" s="98"/>
      <c r="EW136" s="98"/>
      <c r="EX136" s="98"/>
      <c r="EY136" s="98"/>
      <c r="EZ136" s="99"/>
      <c r="FA136" s="97"/>
      <c r="FB136" s="98"/>
      <c r="FC136" s="98"/>
      <c r="FD136" s="98"/>
      <c r="FE136" s="98"/>
      <c r="FF136" s="99"/>
    </row>
    <row r="137" spans="1:162" ht="15.75" customHeight="1" hidden="1">
      <c r="A137" s="35"/>
      <c r="B137" s="204"/>
      <c r="C137" s="205"/>
      <c r="D137" s="205"/>
      <c r="E137" s="205"/>
      <c r="F137" s="205"/>
      <c r="G137" s="205"/>
      <c r="H137" s="205"/>
      <c r="I137" s="205"/>
      <c r="J137" s="205"/>
      <c r="K137" s="205"/>
      <c r="L137" s="206"/>
      <c r="M137" s="204"/>
      <c r="N137" s="205"/>
      <c r="O137" s="205"/>
      <c r="P137" s="205"/>
      <c r="Q137" s="206"/>
      <c r="R137" s="204"/>
      <c r="S137" s="205"/>
      <c r="T137" s="205"/>
      <c r="U137" s="205"/>
      <c r="V137" s="205"/>
      <c r="W137" s="205"/>
      <c r="X137" s="206"/>
      <c r="Y137" s="204"/>
      <c r="Z137" s="205"/>
      <c r="AA137" s="205"/>
      <c r="AB137" s="205"/>
      <c r="AC137" s="205"/>
      <c r="AD137" s="206"/>
      <c r="AE137" s="42"/>
      <c r="AF137" s="204"/>
      <c r="AG137" s="205"/>
      <c r="AH137" s="205"/>
      <c r="AI137" s="205"/>
      <c r="AJ137" s="205"/>
      <c r="AK137" s="205"/>
      <c r="AL137" s="205"/>
      <c r="AM137" s="205"/>
      <c r="AN137" s="205"/>
      <c r="AO137" s="205"/>
      <c r="AP137" s="206"/>
      <c r="AQ137" s="204"/>
      <c r="AR137" s="205"/>
      <c r="AS137" s="205"/>
      <c r="AT137" s="205"/>
      <c r="AU137" s="206"/>
      <c r="AV137" s="204"/>
      <c r="AW137" s="205"/>
      <c r="AX137" s="205"/>
      <c r="AY137" s="205"/>
      <c r="AZ137" s="205"/>
      <c r="BA137" s="205"/>
      <c r="BB137" s="206"/>
      <c r="BC137" s="204"/>
      <c r="BD137" s="205"/>
      <c r="BE137" s="205"/>
      <c r="BF137" s="205"/>
      <c r="BG137" s="205"/>
      <c r="BH137" s="206"/>
      <c r="BI137" s="34"/>
      <c r="BJ137" s="1"/>
      <c r="BK137" s="1"/>
      <c r="BL137" s="1"/>
      <c r="BM137" s="1"/>
      <c r="BN137" s="1"/>
      <c r="BO137" s="8"/>
      <c r="BP137" s="8"/>
      <c r="BQ137" s="8"/>
      <c r="BR137" s="8"/>
      <c r="BS137" s="8"/>
      <c r="BT137" s="8"/>
      <c r="BU137" s="8"/>
      <c r="BV137" s="8"/>
      <c r="BW137" s="8"/>
      <c r="BX137" s="8"/>
      <c r="BY137" s="8"/>
      <c r="BZ137" s="8"/>
      <c r="CA137" s="9"/>
      <c r="CB137" s="9"/>
      <c r="CZ137" s="97"/>
      <c r="DA137" s="98"/>
      <c r="DB137" s="98"/>
      <c r="DC137" s="98"/>
      <c r="DD137" s="98"/>
      <c r="DE137" s="98"/>
      <c r="DF137" s="98"/>
      <c r="DG137" s="98"/>
      <c r="DH137" s="98"/>
      <c r="DI137" s="98"/>
      <c r="DJ137" s="99"/>
      <c r="DK137" s="97"/>
      <c r="DL137" s="98"/>
      <c r="DM137" s="98"/>
      <c r="DN137" s="98"/>
      <c r="DO137" s="99"/>
      <c r="DP137" s="97"/>
      <c r="DQ137" s="98"/>
      <c r="DR137" s="98"/>
      <c r="DS137" s="98"/>
      <c r="DT137" s="98"/>
      <c r="DU137" s="98"/>
      <c r="DV137" s="99"/>
      <c r="DW137" s="97"/>
      <c r="DX137" s="98"/>
      <c r="DY137" s="98"/>
      <c r="DZ137" s="98"/>
      <c r="EA137" s="98"/>
      <c r="EB137" s="99"/>
      <c r="EC137" s="12"/>
      <c r="ED137" s="97"/>
      <c r="EE137" s="98"/>
      <c r="EF137" s="98"/>
      <c r="EG137" s="98"/>
      <c r="EH137" s="98"/>
      <c r="EI137" s="98"/>
      <c r="EJ137" s="98"/>
      <c r="EK137" s="98"/>
      <c r="EL137" s="98"/>
      <c r="EM137" s="98"/>
      <c r="EN137" s="99"/>
      <c r="EO137" s="97"/>
      <c r="EP137" s="98"/>
      <c r="EQ137" s="98"/>
      <c r="ER137" s="98"/>
      <c r="ES137" s="99"/>
      <c r="ET137" s="97"/>
      <c r="EU137" s="98"/>
      <c r="EV137" s="98"/>
      <c r="EW137" s="98"/>
      <c r="EX137" s="98"/>
      <c r="EY137" s="98"/>
      <c r="EZ137" s="99"/>
      <c r="FA137" s="97"/>
      <c r="FB137" s="98"/>
      <c r="FC137" s="98"/>
      <c r="FD137" s="98"/>
      <c r="FE137" s="98"/>
      <c r="FF137" s="99"/>
    </row>
    <row r="138" spans="1:162" ht="15.75" customHeight="1" hidden="1">
      <c r="A138" s="35"/>
      <c r="B138" s="204"/>
      <c r="C138" s="205"/>
      <c r="D138" s="205"/>
      <c r="E138" s="205"/>
      <c r="F138" s="205"/>
      <c r="G138" s="205"/>
      <c r="H138" s="205"/>
      <c r="I138" s="205"/>
      <c r="J138" s="205"/>
      <c r="K138" s="205"/>
      <c r="L138" s="206"/>
      <c r="M138" s="204"/>
      <c r="N138" s="205"/>
      <c r="O138" s="205"/>
      <c r="P138" s="205"/>
      <c r="Q138" s="206"/>
      <c r="R138" s="204"/>
      <c r="S138" s="205"/>
      <c r="T138" s="205"/>
      <c r="U138" s="205"/>
      <c r="V138" s="205"/>
      <c r="W138" s="205"/>
      <c r="X138" s="206"/>
      <c r="Y138" s="204"/>
      <c r="Z138" s="205"/>
      <c r="AA138" s="205"/>
      <c r="AB138" s="205"/>
      <c r="AC138" s="205"/>
      <c r="AD138" s="206"/>
      <c r="AE138" s="42"/>
      <c r="AF138" s="204"/>
      <c r="AG138" s="205"/>
      <c r="AH138" s="205"/>
      <c r="AI138" s="205"/>
      <c r="AJ138" s="205"/>
      <c r="AK138" s="205"/>
      <c r="AL138" s="205"/>
      <c r="AM138" s="205"/>
      <c r="AN138" s="205"/>
      <c r="AO138" s="205"/>
      <c r="AP138" s="206"/>
      <c r="AQ138" s="204"/>
      <c r="AR138" s="205"/>
      <c r="AS138" s="205"/>
      <c r="AT138" s="205"/>
      <c r="AU138" s="206"/>
      <c r="AV138" s="204"/>
      <c r="AW138" s="205"/>
      <c r="AX138" s="205"/>
      <c r="AY138" s="205"/>
      <c r="AZ138" s="205"/>
      <c r="BA138" s="205"/>
      <c r="BB138" s="206"/>
      <c r="BC138" s="204"/>
      <c r="BD138" s="205"/>
      <c r="BE138" s="205"/>
      <c r="BF138" s="205"/>
      <c r="BG138" s="205"/>
      <c r="BH138" s="206"/>
      <c r="BI138" s="34"/>
      <c r="BJ138" s="1"/>
      <c r="BK138" s="1"/>
      <c r="BL138" s="1"/>
      <c r="BM138" s="1"/>
      <c r="BN138" s="1"/>
      <c r="BO138" s="8"/>
      <c r="BP138" s="8"/>
      <c r="BQ138" s="8"/>
      <c r="BR138" s="8"/>
      <c r="BS138" s="8"/>
      <c r="BT138" s="8"/>
      <c r="BU138" s="8"/>
      <c r="BV138" s="8"/>
      <c r="BW138" s="8"/>
      <c r="BX138" s="8"/>
      <c r="BY138" s="8"/>
      <c r="BZ138" s="8"/>
      <c r="CA138" s="9"/>
      <c r="CB138" s="9"/>
      <c r="CZ138" s="97"/>
      <c r="DA138" s="98"/>
      <c r="DB138" s="98"/>
      <c r="DC138" s="98"/>
      <c r="DD138" s="98"/>
      <c r="DE138" s="98"/>
      <c r="DF138" s="98"/>
      <c r="DG138" s="98"/>
      <c r="DH138" s="98"/>
      <c r="DI138" s="98"/>
      <c r="DJ138" s="99"/>
      <c r="DK138" s="97"/>
      <c r="DL138" s="98"/>
      <c r="DM138" s="98"/>
      <c r="DN138" s="98"/>
      <c r="DO138" s="99"/>
      <c r="DP138" s="97"/>
      <c r="DQ138" s="98"/>
      <c r="DR138" s="98"/>
      <c r="DS138" s="98"/>
      <c r="DT138" s="98"/>
      <c r="DU138" s="98"/>
      <c r="DV138" s="99"/>
      <c r="DW138" s="97"/>
      <c r="DX138" s="98"/>
      <c r="DY138" s="98"/>
      <c r="DZ138" s="98"/>
      <c r="EA138" s="98"/>
      <c r="EB138" s="99"/>
      <c r="EC138" s="12"/>
      <c r="ED138" s="97"/>
      <c r="EE138" s="98"/>
      <c r="EF138" s="98"/>
      <c r="EG138" s="98"/>
      <c r="EH138" s="98"/>
      <c r="EI138" s="98"/>
      <c r="EJ138" s="98"/>
      <c r="EK138" s="98"/>
      <c r="EL138" s="98"/>
      <c r="EM138" s="98"/>
      <c r="EN138" s="99"/>
      <c r="EO138" s="97"/>
      <c r="EP138" s="98"/>
      <c r="EQ138" s="98"/>
      <c r="ER138" s="98"/>
      <c r="ES138" s="99"/>
      <c r="ET138" s="97"/>
      <c r="EU138" s="98"/>
      <c r="EV138" s="98"/>
      <c r="EW138" s="98"/>
      <c r="EX138" s="98"/>
      <c r="EY138" s="98"/>
      <c r="EZ138" s="99"/>
      <c r="FA138" s="97"/>
      <c r="FB138" s="98"/>
      <c r="FC138" s="98"/>
      <c r="FD138" s="98"/>
      <c r="FE138" s="98"/>
      <c r="FF138" s="99"/>
    </row>
    <row r="139" spans="1:162" ht="21.75" customHeight="1" thickBot="1">
      <c r="A139" s="35"/>
      <c r="B139" s="207"/>
      <c r="C139" s="208"/>
      <c r="D139" s="208"/>
      <c r="E139" s="208"/>
      <c r="F139" s="208"/>
      <c r="G139" s="208"/>
      <c r="H139" s="208"/>
      <c r="I139" s="208"/>
      <c r="J139" s="208"/>
      <c r="K139" s="208"/>
      <c r="L139" s="209"/>
      <c r="M139" s="207"/>
      <c r="N139" s="208"/>
      <c r="O139" s="208"/>
      <c r="P139" s="208"/>
      <c r="Q139" s="209"/>
      <c r="R139" s="207"/>
      <c r="S139" s="208"/>
      <c r="T139" s="208"/>
      <c r="U139" s="208"/>
      <c r="V139" s="208"/>
      <c r="W139" s="208"/>
      <c r="X139" s="209"/>
      <c r="Y139" s="207"/>
      <c r="Z139" s="208"/>
      <c r="AA139" s="208"/>
      <c r="AB139" s="208"/>
      <c r="AC139" s="208"/>
      <c r="AD139" s="209"/>
      <c r="AE139" s="42"/>
      <c r="AF139" s="207"/>
      <c r="AG139" s="208"/>
      <c r="AH139" s="208"/>
      <c r="AI139" s="208"/>
      <c r="AJ139" s="208"/>
      <c r="AK139" s="208"/>
      <c r="AL139" s="208"/>
      <c r="AM139" s="208"/>
      <c r="AN139" s="208"/>
      <c r="AO139" s="208"/>
      <c r="AP139" s="209"/>
      <c r="AQ139" s="207"/>
      <c r="AR139" s="208"/>
      <c r="AS139" s="208"/>
      <c r="AT139" s="208"/>
      <c r="AU139" s="209"/>
      <c r="AV139" s="207"/>
      <c r="AW139" s="208"/>
      <c r="AX139" s="208"/>
      <c r="AY139" s="208"/>
      <c r="AZ139" s="208"/>
      <c r="BA139" s="208"/>
      <c r="BB139" s="209"/>
      <c r="BC139" s="207"/>
      <c r="BD139" s="208"/>
      <c r="BE139" s="208"/>
      <c r="BF139" s="208"/>
      <c r="BG139" s="208"/>
      <c r="BH139" s="209"/>
      <c r="BI139" s="34"/>
      <c r="BJ139" s="1"/>
      <c r="BK139" s="1"/>
      <c r="BL139" s="1"/>
      <c r="BM139" s="1"/>
      <c r="BN139" s="1"/>
      <c r="BO139" s="8"/>
      <c r="BP139" s="8"/>
      <c r="BQ139" s="8"/>
      <c r="BR139" s="8"/>
      <c r="BS139" s="8"/>
      <c r="BT139" s="8"/>
      <c r="BU139" s="8"/>
      <c r="BV139" s="8"/>
      <c r="BW139" s="8"/>
      <c r="BX139" s="8"/>
      <c r="BY139" s="8"/>
      <c r="BZ139" s="8"/>
      <c r="CA139" s="9"/>
      <c r="CB139" s="9"/>
      <c r="CZ139" s="100"/>
      <c r="DA139" s="101"/>
      <c r="DB139" s="101"/>
      <c r="DC139" s="101"/>
      <c r="DD139" s="101"/>
      <c r="DE139" s="101"/>
      <c r="DF139" s="101"/>
      <c r="DG139" s="101"/>
      <c r="DH139" s="101"/>
      <c r="DI139" s="101"/>
      <c r="DJ139" s="102"/>
      <c r="DK139" s="100"/>
      <c r="DL139" s="101"/>
      <c r="DM139" s="101"/>
      <c r="DN139" s="101"/>
      <c r="DO139" s="102"/>
      <c r="DP139" s="100"/>
      <c r="DQ139" s="101"/>
      <c r="DR139" s="101"/>
      <c r="DS139" s="101"/>
      <c r="DT139" s="101"/>
      <c r="DU139" s="101"/>
      <c r="DV139" s="102"/>
      <c r="DW139" s="100"/>
      <c r="DX139" s="101"/>
      <c r="DY139" s="101"/>
      <c r="DZ139" s="101"/>
      <c r="EA139" s="101"/>
      <c r="EB139" s="102"/>
      <c r="EC139" s="12"/>
      <c r="ED139" s="100"/>
      <c r="EE139" s="101"/>
      <c r="EF139" s="101"/>
      <c r="EG139" s="101"/>
      <c r="EH139" s="101"/>
      <c r="EI139" s="101"/>
      <c r="EJ139" s="101"/>
      <c r="EK139" s="101"/>
      <c r="EL139" s="101"/>
      <c r="EM139" s="101"/>
      <c r="EN139" s="102"/>
      <c r="EO139" s="100"/>
      <c r="EP139" s="101"/>
      <c r="EQ139" s="101"/>
      <c r="ER139" s="101"/>
      <c r="ES139" s="102"/>
      <c r="ET139" s="100"/>
      <c r="EU139" s="101"/>
      <c r="EV139" s="101"/>
      <c r="EW139" s="101"/>
      <c r="EX139" s="101"/>
      <c r="EY139" s="101"/>
      <c r="EZ139" s="102"/>
      <c r="FA139" s="100"/>
      <c r="FB139" s="101"/>
      <c r="FC139" s="101"/>
      <c r="FD139" s="101"/>
      <c r="FE139" s="101"/>
      <c r="FF139" s="102"/>
    </row>
    <row r="140" spans="1:162" ht="15.75" customHeight="1" hidden="1">
      <c r="A140" s="35"/>
      <c r="B140" s="35"/>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4"/>
      <c r="AE140" s="32"/>
      <c r="AF140" s="35"/>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4"/>
      <c r="BI140" s="34"/>
      <c r="BJ140" s="1"/>
      <c r="BK140" s="1"/>
      <c r="BL140" s="1"/>
      <c r="BM140" s="1"/>
      <c r="BN140" s="1"/>
      <c r="BO140" s="8"/>
      <c r="BP140" s="8"/>
      <c r="BQ140" s="8"/>
      <c r="BR140" s="8"/>
      <c r="BS140" s="8"/>
      <c r="BT140" s="8"/>
      <c r="BU140" s="8"/>
      <c r="BV140" s="8"/>
      <c r="BW140" s="8"/>
      <c r="BX140" s="8"/>
      <c r="BY140" s="8"/>
      <c r="BZ140" s="8"/>
      <c r="CA140" s="9"/>
      <c r="CB140" s="9"/>
      <c r="CZ140" s="13"/>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5"/>
      <c r="EC140" s="14"/>
      <c r="ED140" s="13"/>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5"/>
    </row>
    <row r="141" spans="1:162" ht="15.75" customHeight="1" hidden="1">
      <c r="A141" s="35"/>
      <c r="B141" s="35"/>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4"/>
      <c r="AE141" s="32"/>
      <c r="AF141" s="35"/>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4"/>
      <c r="BI141" s="34"/>
      <c r="BJ141" s="1"/>
      <c r="BK141" s="1"/>
      <c r="BL141" s="1"/>
      <c r="BM141" s="1"/>
      <c r="BN141" s="1"/>
      <c r="BO141" s="8"/>
      <c r="BP141" s="8"/>
      <c r="BQ141" s="8"/>
      <c r="BR141" s="8"/>
      <c r="BS141" s="8"/>
      <c r="BT141" s="8"/>
      <c r="BU141" s="8"/>
      <c r="BV141" s="8"/>
      <c r="BW141" s="8"/>
      <c r="BX141" s="8"/>
      <c r="BY141" s="8"/>
      <c r="BZ141" s="8"/>
      <c r="CA141" s="9"/>
      <c r="CB141" s="9"/>
      <c r="CZ141" s="13"/>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5"/>
      <c r="EC141" s="14"/>
      <c r="ED141" s="13"/>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5"/>
    </row>
    <row r="142" spans="1:162" ht="15.75">
      <c r="A142" s="35"/>
      <c r="B142" s="166">
        <f>CZ142</f>
        <v>0</v>
      </c>
      <c r="C142" s="210"/>
      <c r="D142" s="210"/>
      <c r="E142" s="210"/>
      <c r="F142" s="210"/>
      <c r="G142" s="210"/>
      <c r="H142" s="210"/>
      <c r="I142" s="210"/>
      <c r="J142" s="210"/>
      <c r="K142" s="210"/>
      <c r="L142" s="211"/>
      <c r="M142" s="157">
        <f>DK142</f>
        <v>0.0723</v>
      </c>
      <c r="N142" s="158"/>
      <c r="O142" s="158"/>
      <c r="P142" s="158"/>
      <c r="Q142" s="159"/>
      <c r="R142" s="141">
        <f>DP142</f>
        <v>7230</v>
      </c>
      <c r="S142" s="175"/>
      <c r="T142" s="175"/>
      <c r="U142" s="175"/>
      <c r="V142" s="175"/>
      <c r="W142" s="175"/>
      <c r="X142" s="175"/>
      <c r="Y142" s="166">
        <f>DW142</f>
        <v>0</v>
      </c>
      <c r="Z142" s="167"/>
      <c r="AA142" s="167"/>
      <c r="AB142" s="167"/>
      <c r="AC142" s="167"/>
      <c r="AD142" s="168"/>
      <c r="AE142" s="43"/>
      <c r="AF142" s="166">
        <f>ED142</f>
        <v>0</v>
      </c>
      <c r="AG142" s="210"/>
      <c r="AH142" s="210"/>
      <c r="AI142" s="210"/>
      <c r="AJ142" s="210"/>
      <c r="AK142" s="210"/>
      <c r="AL142" s="210"/>
      <c r="AM142" s="210"/>
      <c r="AN142" s="210"/>
      <c r="AO142" s="210"/>
      <c r="AP142" s="211"/>
      <c r="AQ142" s="157">
        <f>EO142</f>
        <v>0.0614</v>
      </c>
      <c r="AR142" s="158"/>
      <c r="AS142" s="158"/>
      <c r="AT142" s="158"/>
      <c r="AU142" s="159"/>
      <c r="AV142" s="141">
        <f>ET142</f>
        <v>6140</v>
      </c>
      <c r="AW142" s="142"/>
      <c r="AX142" s="142"/>
      <c r="AY142" s="142"/>
      <c r="AZ142" s="142"/>
      <c r="BA142" s="142"/>
      <c r="BB142" s="143"/>
      <c r="BC142" s="166">
        <f>FA142</f>
        <v>0.1</v>
      </c>
      <c r="BD142" s="188"/>
      <c r="BE142" s="188"/>
      <c r="BF142" s="188"/>
      <c r="BG142" s="188"/>
      <c r="BH142" s="189"/>
      <c r="BI142" s="34"/>
      <c r="BJ142" s="1"/>
      <c r="BK142" s="1"/>
      <c r="BL142" s="1"/>
      <c r="BM142" s="1"/>
      <c r="BN142" s="1"/>
      <c r="BO142" s="8"/>
      <c r="BP142" s="8"/>
      <c r="BQ142" s="8"/>
      <c r="BR142" s="8"/>
      <c r="BS142" s="8"/>
      <c r="BT142" s="8"/>
      <c r="BU142" s="8"/>
      <c r="BV142" s="8"/>
      <c r="BW142" s="8"/>
      <c r="BX142" s="8"/>
      <c r="BY142" s="8"/>
      <c r="BZ142" s="8"/>
      <c r="CA142" s="9"/>
      <c r="CB142" s="9"/>
      <c r="CZ142" s="103">
        <v>0</v>
      </c>
      <c r="DA142" s="112"/>
      <c r="DB142" s="112"/>
      <c r="DC142" s="112"/>
      <c r="DD142" s="112"/>
      <c r="DE142" s="112"/>
      <c r="DF142" s="112"/>
      <c r="DG142" s="112"/>
      <c r="DH142" s="112"/>
      <c r="DI142" s="112"/>
      <c r="DJ142" s="113"/>
      <c r="DK142" s="66">
        <f>ROUND(DK160*1.39,4)</f>
        <v>0.0723</v>
      </c>
      <c r="DL142" s="67"/>
      <c r="DM142" s="67"/>
      <c r="DN142" s="67"/>
      <c r="DO142" s="68"/>
      <c r="DP142" s="75">
        <f>ROUND(L10*DK142,2)</f>
        <v>7230</v>
      </c>
      <c r="DQ142" s="128"/>
      <c r="DR142" s="128"/>
      <c r="DS142" s="128"/>
      <c r="DT142" s="128"/>
      <c r="DU142" s="128"/>
      <c r="DV142" s="128"/>
      <c r="DW142" s="103">
        <v>0</v>
      </c>
      <c r="DX142" s="133"/>
      <c r="DY142" s="133"/>
      <c r="DZ142" s="133"/>
      <c r="EA142" s="133"/>
      <c r="EB142" s="134"/>
      <c r="EC142" s="16"/>
      <c r="ED142" s="103">
        <v>0</v>
      </c>
      <c r="EE142" s="112"/>
      <c r="EF142" s="112"/>
      <c r="EG142" s="112"/>
      <c r="EH142" s="112"/>
      <c r="EI142" s="112"/>
      <c r="EJ142" s="112"/>
      <c r="EK142" s="112"/>
      <c r="EL142" s="112"/>
      <c r="EM142" s="112"/>
      <c r="EN142" s="113"/>
      <c r="EO142" s="66">
        <f>ROUND(DK160*1.18,4)</f>
        <v>0.0614</v>
      </c>
      <c r="EP142" s="67"/>
      <c r="EQ142" s="67"/>
      <c r="ER142" s="67"/>
      <c r="ES142" s="68"/>
      <c r="ET142" s="75">
        <f>ROUND(L10*EO142,2)</f>
        <v>6140</v>
      </c>
      <c r="EU142" s="76"/>
      <c r="EV142" s="76"/>
      <c r="EW142" s="76"/>
      <c r="EX142" s="76"/>
      <c r="EY142" s="76"/>
      <c r="EZ142" s="77"/>
      <c r="FA142" s="103">
        <v>0.1</v>
      </c>
      <c r="FB142" s="104"/>
      <c r="FC142" s="104"/>
      <c r="FD142" s="104"/>
      <c r="FE142" s="104"/>
      <c r="FF142" s="105"/>
    </row>
    <row r="143" spans="1:162" ht="15.75" customHeight="1" hidden="1">
      <c r="A143" s="35"/>
      <c r="B143" s="212"/>
      <c r="C143" s="213"/>
      <c r="D143" s="213"/>
      <c r="E143" s="213"/>
      <c r="F143" s="213"/>
      <c r="G143" s="213"/>
      <c r="H143" s="213"/>
      <c r="I143" s="213"/>
      <c r="J143" s="213"/>
      <c r="K143" s="213"/>
      <c r="L143" s="214"/>
      <c r="M143" s="160"/>
      <c r="N143" s="161"/>
      <c r="O143" s="161"/>
      <c r="P143" s="161"/>
      <c r="Q143" s="162"/>
      <c r="R143" s="176"/>
      <c r="S143" s="177"/>
      <c r="T143" s="177"/>
      <c r="U143" s="177"/>
      <c r="V143" s="177"/>
      <c r="W143" s="177"/>
      <c r="X143" s="177"/>
      <c r="Y143" s="169"/>
      <c r="Z143" s="170"/>
      <c r="AA143" s="170"/>
      <c r="AB143" s="170"/>
      <c r="AC143" s="170"/>
      <c r="AD143" s="171"/>
      <c r="AE143" s="43"/>
      <c r="AF143" s="212"/>
      <c r="AG143" s="213"/>
      <c r="AH143" s="213"/>
      <c r="AI143" s="213"/>
      <c r="AJ143" s="213"/>
      <c r="AK143" s="213"/>
      <c r="AL143" s="213"/>
      <c r="AM143" s="213"/>
      <c r="AN143" s="213"/>
      <c r="AO143" s="213"/>
      <c r="AP143" s="214"/>
      <c r="AQ143" s="160"/>
      <c r="AR143" s="161"/>
      <c r="AS143" s="161"/>
      <c r="AT143" s="161"/>
      <c r="AU143" s="162"/>
      <c r="AV143" s="144"/>
      <c r="AW143" s="145"/>
      <c r="AX143" s="145"/>
      <c r="AY143" s="145"/>
      <c r="AZ143" s="145"/>
      <c r="BA143" s="145"/>
      <c r="BB143" s="146"/>
      <c r="BC143" s="190"/>
      <c r="BD143" s="191"/>
      <c r="BE143" s="191"/>
      <c r="BF143" s="191"/>
      <c r="BG143" s="191"/>
      <c r="BH143" s="192"/>
      <c r="BI143" s="34"/>
      <c r="BJ143" s="1"/>
      <c r="BK143" s="1"/>
      <c r="BL143" s="1"/>
      <c r="BM143" s="1"/>
      <c r="BN143" s="1"/>
      <c r="BO143" s="8"/>
      <c r="BP143" s="8"/>
      <c r="BQ143" s="8"/>
      <c r="BR143" s="8"/>
      <c r="BS143" s="8"/>
      <c r="BT143" s="8"/>
      <c r="BU143" s="8"/>
      <c r="BV143" s="8"/>
      <c r="BW143" s="8"/>
      <c r="BX143" s="8"/>
      <c r="BY143" s="8"/>
      <c r="BZ143" s="8"/>
      <c r="CA143" s="9"/>
      <c r="CB143" s="9"/>
      <c r="CZ143" s="114"/>
      <c r="DA143" s="115"/>
      <c r="DB143" s="115"/>
      <c r="DC143" s="115"/>
      <c r="DD143" s="115"/>
      <c r="DE143" s="115"/>
      <c r="DF143" s="115"/>
      <c r="DG143" s="115"/>
      <c r="DH143" s="115"/>
      <c r="DI143" s="115"/>
      <c r="DJ143" s="116"/>
      <c r="DK143" s="69"/>
      <c r="DL143" s="70"/>
      <c r="DM143" s="70"/>
      <c r="DN143" s="70"/>
      <c r="DO143" s="71"/>
      <c r="DP143" s="129"/>
      <c r="DQ143" s="130"/>
      <c r="DR143" s="130"/>
      <c r="DS143" s="130"/>
      <c r="DT143" s="130"/>
      <c r="DU143" s="130"/>
      <c r="DV143" s="130"/>
      <c r="DW143" s="135"/>
      <c r="DX143" s="136"/>
      <c r="DY143" s="136"/>
      <c r="DZ143" s="136"/>
      <c r="EA143" s="136"/>
      <c r="EB143" s="137"/>
      <c r="EC143" s="16"/>
      <c r="ED143" s="114"/>
      <c r="EE143" s="115"/>
      <c r="EF143" s="115"/>
      <c r="EG143" s="115"/>
      <c r="EH143" s="115"/>
      <c r="EI143" s="115"/>
      <c r="EJ143" s="115"/>
      <c r="EK143" s="115"/>
      <c r="EL143" s="115"/>
      <c r="EM143" s="115"/>
      <c r="EN143" s="116"/>
      <c r="EO143" s="69"/>
      <c r="EP143" s="70"/>
      <c r="EQ143" s="70"/>
      <c r="ER143" s="70"/>
      <c r="ES143" s="71"/>
      <c r="ET143" s="78"/>
      <c r="EU143" s="79"/>
      <c r="EV143" s="79"/>
      <c r="EW143" s="79"/>
      <c r="EX143" s="79"/>
      <c r="EY143" s="79"/>
      <c r="EZ143" s="80"/>
      <c r="FA143" s="106"/>
      <c r="FB143" s="107"/>
      <c r="FC143" s="107"/>
      <c r="FD143" s="107"/>
      <c r="FE143" s="107"/>
      <c r="FF143" s="108"/>
    </row>
    <row r="144" spans="1:162" ht="15.75" customHeight="1" hidden="1">
      <c r="A144" s="35"/>
      <c r="B144" s="212"/>
      <c r="C144" s="213"/>
      <c r="D144" s="213"/>
      <c r="E144" s="213"/>
      <c r="F144" s="213"/>
      <c r="G144" s="213"/>
      <c r="H144" s="213"/>
      <c r="I144" s="213"/>
      <c r="J144" s="213"/>
      <c r="K144" s="213"/>
      <c r="L144" s="214"/>
      <c r="M144" s="160"/>
      <c r="N144" s="161"/>
      <c r="O144" s="161"/>
      <c r="P144" s="161"/>
      <c r="Q144" s="162"/>
      <c r="R144" s="176"/>
      <c r="S144" s="177"/>
      <c r="T144" s="177"/>
      <c r="U144" s="177"/>
      <c r="V144" s="177"/>
      <c r="W144" s="177"/>
      <c r="X144" s="177"/>
      <c r="Y144" s="169"/>
      <c r="Z144" s="170"/>
      <c r="AA144" s="170"/>
      <c r="AB144" s="170"/>
      <c r="AC144" s="170"/>
      <c r="AD144" s="171"/>
      <c r="AE144" s="43"/>
      <c r="AF144" s="212"/>
      <c r="AG144" s="213"/>
      <c r="AH144" s="213"/>
      <c r="AI144" s="213"/>
      <c r="AJ144" s="213"/>
      <c r="AK144" s="213"/>
      <c r="AL144" s="213"/>
      <c r="AM144" s="213"/>
      <c r="AN144" s="213"/>
      <c r="AO144" s="213"/>
      <c r="AP144" s="214"/>
      <c r="AQ144" s="160"/>
      <c r="AR144" s="161"/>
      <c r="AS144" s="161"/>
      <c r="AT144" s="161"/>
      <c r="AU144" s="162"/>
      <c r="AV144" s="144"/>
      <c r="AW144" s="145"/>
      <c r="AX144" s="145"/>
      <c r="AY144" s="145"/>
      <c r="AZ144" s="145"/>
      <c r="BA144" s="145"/>
      <c r="BB144" s="146"/>
      <c r="BC144" s="190"/>
      <c r="BD144" s="191"/>
      <c r="BE144" s="191"/>
      <c r="BF144" s="191"/>
      <c r="BG144" s="191"/>
      <c r="BH144" s="192"/>
      <c r="BI144" s="34"/>
      <c r="BJ144" s="1"/>
      <c r="BK144" s="1"/>
      <c r="BL144" s="1"/>
      <c r="BM144" s="1"/>
      <c r="BN144" s="1"/>
      <c r="BO144" s="8"/>
      <c r="BP144" s="8"/>
      <c r="BQ144" s="8"/>
      <c r="BR144" s="8"/>
      <c r="BS144" s="8"/>
      <c r="BT144" s="8"/>
      <c r="BU144" s="8"/>
      <c r="BV144" s="8"/>
      <c r="BW144" s="8"/>
      <c r="BX144" s="8"/>
      <c r="BY144" s="8"/>
      <c r="BZ144" s="8"/>
      <c r="CA144" s="9"/>
      <c r="CB144" s="9"/>
      <c r="CZ144" s="114"/>
      <c r="DA144" s="115"/>
      <c r="DB144" s="115"/>
      <c r="DC144" s="115"/>
      <c r="DD144" s="115"/>
      <c r="DE144" s="115"/>
      <c r="DF144" s="115"/>
      <c r="DG144" s="115"/>
      <c r="DH144" s="115"/>
      <c r="DI144" s="115"/>
      <c r="DJ144" s="116"/>
      <c r="DK144" s="69"/>
      <c r="DL144" s="70"/>
      <c r="DM144" s="70"/>
      <c r="DN144" s="70"/>
      <c r="DO144" s="71"/>
      <c r="DP144" s="129"/>
      <c r="DQ144" s="130"/>
      <c r="DR144" s="130"/>
      <c r="DS144" s="130"/>
      <c r="DT144" s="130"/>
      <c r="DU144" s="130"/>
      <c r="DV144" s="130"/>
      <c r="DW144" s="135"/>
      <c r="DX144" s="136"/>
      <c r="DY144" s="136"/>
      <c r="DZ144" s="136"/>
      <c r="EA144" s="136"/>
      <c r="EB144" s="137"/>
      <c r="EC144" s="16"/>
      <c r="ED144" s="114"/>
      <c r="EE144" s="115"/>
      <c r="EF144" s="115"/>
      <c r="EG144" s="115"/>
      <c r="EH144" s="115"/>
      <c r="EI144" s="115"/>
      <c r="EJ144" s="115"/>
      <c r="EK144" s="115"/>
      <c r="EL144" s="115"/>
      <c r="EM144" s="115"/>
      <c r="EN144" s="116"/>
      <c r="EO144" s="69"/>
      <c r="EP144" s="70"/>
      <c r="EQ144" s="70"/>
      <c r="ER144" s="70"/>
      <c r="ES144" s="71"/>
      <c r="ET144" s="78"/>
      <c r="EU144" s="79"/>
      <c r="EV144" s="79"/>
      <c r="EW144" s="79"/>
      <c r="EX144" s="79"/>
      <c r="EY144" s="79"/>
      <c r="EZ144" s="80"/>
      <c r="FA144" s="106"/>
      <c r="FB144" s="107"/>
      <c r="FC144" s="107"/>
      <c r="FD144" s="107"/>
      <c r="FE144" s="107"/>
      <c r="FF144" s="108"/>
    </row>
    <row r="145" spans="1:162" ht="16.5" thickBot="1">
      <c r="A145" s="35"/>
      <c r="B145" s="215"/>
      <c r="C145" s="216"/>
      <c r="D145" s="216"/>
      <c r="E145" s="216"/>
      <c r="F145" s="216"/>
      <c r="G145" s="216"/>
      <c r="H145" s="216"/>
      <c r="I145" s="216"/>
      <c r="J145" s="216"/>
      <c r="K145" s="216"/>
      <c r="L145" s="217"/>
      <c r="M145" s="163"/>
      <c r="N145" s="164"/>
      <c r="O145" s="164"/>
      <c r="P145" s="164"/>
      <c r="Q145" s="165"/>
      <c r="R145" s="178"/>
      <c r="S145" s="179"/>
      <c r="T145" s="179"/>
      <c r="U145" s="179"/>
      <c r="V145" s="179"/>
      <c r="W145" s="179"/>
      <c r="X145" s="179"/>
      <c r="Y145" s="172"/>
      <c r="Z145" s="173"/>
      <c r="AA145" s="173"/>
      <c r="AB145" s="173"/>
      <c r="AC145" s="173"/>
      <c r="AD145" s="174"/>
      <c r="AE145" s="43"/>
      <c r="AF145" s="215"/>
      <c r="AG145" s="216"/>
      <c r="AH145" s="216"/>
      <c r="AI145" s="216"/>
      <c r="AJ145" s="216"/>
      <c r="AK145" s="216"/>
      <c r="AL145" s="216"/>
      <c r="AM145" s="216"/>
      <c r="AN145" s="216"/>
      <c r="AO145" s="216"/>
      <c r="AP145" s="217"/>
      <c r="AQ145" s="163"/>
      <c r="AR145" s="164"/>
      <c r="AS145" s="164"/>
      <c r="AT145" s="164"/>
      <c r="AU145" s="165"/>
      <c r="AV145" s="147"/>
      <c r="AW145" s="148"/>
      <c r="AX145" s="148"/>
      <c r="AY145" s="148"/>
      <c r="AZ145" s="148"/>
      <c r="BA145" s="148"/>
      <c r="BB145" s="149"/>
      <c r="BC145" s="190"/>
      <c r="BD145" s="191"/>
      <c r="BE145" s="191"/>
      <c r="BF145" s="191"/>
      <c r="BG145" s="191"/>
      <c r="BH145" s="192"/>
      <c r="BI145" s="34"/>
      <c r="BJ145" s="1"/>
      <c r="BK145" s="1"/>
      <c r="BL145" s="1"/>
      <c r="BM145" s="1"/>
      <c r="BN145" s="1"/>
      <c r="BO145" s="8"/>
      <c r="BP145" s="8"/>
      <c r="BQ145" s="8"/>
      <c r="BR145" s="8"/>
      <c r="BS145" s="8"/>
      <c r="BT145" s="8"/>
      <c r="BU145" s="8"/>
      <c r="BV145" s="8"/>
      <c r="BW145" s="8"/>
      <c r="BX145" s="8"/>
      <c r="BY145" s="8"/>
      <c r="BZ145" s="8"/>
      <c r="CA145" s="9"/>
      <c r="CB145" s="9"/>
      <c r="CZ145" s="117"/>
      <c r="DA145" s="118"/>
      <c r="DB145" s="118"/>
      <c r="DC145" s="118"/>
      <c r="DD145" s="118"/>
      <c r="DE145" s="118"/>
      <c r="DF145" s="118"/>
      <c r="DG145" s="118"/>
      <c r="DH145" s="118"/>
      <c r="DI145" s="118"/>
      <c r="DJ145" s="119"/>
      <c r="DK145" s="72"/>
      <c r="DL145" s="73"/>
      <c r="DM145" s="73"/>
      <c r="DN145" s="73"/>
      <c r="DO145" s="74"/>
      <c r="DP145" s="131"/>
      <c r="DQ145" s="132"/>
      <c r="DR145" s="132"/>
      <c r="DS145" s="132"/>
      <c r="DT145" s="132"/>
      <c r="DU145" s="132"/>
      <c r="DV145" s="132"/>
      <c r="DW145" s="138"/>
      <c r="DX145" s="139"/>
      <c r="DY145" s="139"/>
      <c r="DZ145" s="139"/>
      <c r="EA145" s="139"/>
      <c r="EB145" s="140"/>
      <c r="EC145" s="16"/>
      <c r="ED145" s="117"/>
      <c r="EE145" s="118"/>
      <c r="EF145" s="118"/>
      <c r="EG145" s="118"/>
      <c r="EH145" s="118"/>
      <c r="EI145" s="118"/>
      <c r="EJ145" s="118"/>
      <c r="EK145" s="118"/>
      <c r="EL145" s="118"/>
      <c r="EM145" s="118"/>
      <c r="EN145" s="119"/>
      <c r="EO145" s="72"/>
      <c r="EP145" s="73"/>
      <c r="EQ145" s="73"/>
      <c r="ER145" s="73"/>
      <c r="ES145" s="74"/>
      <c r="ET145" s="81"/>
      <c r="EU145" s="82"/>
      <c r="EV145" s="82"/>
      <c r="EW145" s="82"/>
      <c r="EX145" s="82"/>
      <c r="EY145" s="82"/>
      <c r="EZ145" s="83"/>
      <c r="FA145" s="106"/>
      <c r="FB145" s="107"/>
      <c r="FC145" s="107"/>
      <c r="FD145" s="107"/>
      <c r="FE145" s="107"/>
      <c r="FF145" s="108"/>
    </row>
    <row r="146" spans="1:162" ht="15.75" customHeight="1" hidden="1">
      <c r="A146" s="35"/>
      <c r="B146" s="44"/>
      <c r="C146" s="43"/>
      <c r="D146" s="43"/>
      <c r="E146" s="43"/>
      <c r="F146" s="43"/>
      <c r="G146" s="43"/>
      <c r="H146" s="43"/>
      <c r="I146" s="43"/>
      <c r="J146" s="43"/>
      <c r="K146" s="43"/>
      <c r="L146" s="43"/>
      <c r="M146" s="45"/>
      <c r="N146" s="45"/>
      <c r="O146" s="45"/>
      <c r="P146" s="45"/>
      <c r="Q146" s="45"/>
      <c r="R146" s="59"/>
      <c r="S146" s="59"/>
      <c r="T146" s="59"/>
      <c r="U146" s="59"/>
      <c r="V146" s="59"/>
      <c r="W146" s="59"/>
      <c r="X146" s="59"/>
      <c r="Y146" s="46"/>
      <c r="Z146" s="47"/>
      <c r="AA146" s="47"/>
      <c r="AB146" s="47"/>
      <c r="AC146" s="47"/>
      <c r="AD146" s="48"/>
      <c r="AE146" s="43"/>
      <c r="AF146" s="44"/>
      <c r="AG146" s="43"/>
      <c r="AH146" s="43"/>
      <c r="AI146" s="43"/>
      <c r="AJ146" s="43"/>
      <c r="AK146" s="43"/>
      <c r="AL146" s="43"/>
      <c r="AM146" s="43"/>
      <c r="AN146" s="43"/>
      <c r="AO146" s="43"/>
      <c r="AP146" s="43"/>
      <c r="AQ146" s="45"/>
      <c r="AR146" s="45"/>
      <c r="AS146" s="45"/>
      <c r="AT146" s="45"/>
      <c r="AU146" s="45"/>
      <c r="AV146" s="59"/>
      <c r="AW146" s="59"/>
      <c r="AX146" s="59"/>
      <c r="AY146" s="59"/>
      <c r="AZ146" s="59"/>
      <c r="BA146" s="59"/>
      <c r="BB146" s="59"/>
      <c r="BC146" s="190"/>
      <c r="BD146" s="191"/>
      <c r="BE146" s="191"/>
      <c r="BF146" s="191"/>
      <c r="BG146" s="191"/>
      <c r="BH146" s="192"/>
      <c r="BI146" s="34"/>
      <c r="BJ146" s="1"/>
      <c r="BK146" s="1"/>
      <c r="BL146" s="1"/>
      <c r="BM146" s="1"/>
      <c r="BN146" s="1"/>
      <c r="BO146" s="8"/>
      <c r="BP146" s="8"/>
      <c r="BQ146" s="8"/>
      <c r="BR146" s="8"/>
      <c r="BS146" s="8"/>
      <c r="BT146" s="8"/>
      <c r="BU146" s="8"/>
      <c r="BV146" s="8"/>
      <c r="BW146" s="8"/>
      <c r="BX146" s="8"/>
      <c r="BY146" s="8"/>
      <c r="BZ146" s="8"/>
      <c r="CA146" s="9"/>
      <c r="CB146" s="9"/>
      <c r="CZ146" s="17"/>
      <c r="DA146" s="16"/>
      <c r="DB146" s="16"/>
      <c r="DC146" s="16"/>
      <c r="DD146" s="16"/>
      <c r="DE146" s="16"/>
      <c r="DF146" s="16"/>
      <c r="DG146" s="16"/>
      <c r="DH146" s="16"/>
      <c r="DI146" s="16"/>
      <c r="DJ146" s="16"/>
      <c r="DK146" s="18"/>
      <c r="DL146" s="18"/>
      <c r="DM146" s="18"/>
      <c r="DN146" s="18"/>
      <c r="DO146" s="18"/>
      <c r="DP146" s="19"/>
      <c r="DQ146" s="19"/>
      <c r="DR146" s="19"/>
      <c r="DS146" s="19"/>
      <c r="DT146" s="19"/>
      <c r="DU146" s="19"/>
      <c r="DV146" s="19"/>
      <c r="DW146" s="20"/>
      <c r="DX146" s="21"/>
      <c r="DY146" s="21"/>
      <c r="DZ146" s="21"/>
      <c r="EA146" s="21"/>
      <c r="EB146" s="22"/>
      <c r="EC146" s="16"/>
      <c r="ED146" s="17"/>
      <c r="EE146" s="16"/>
      <c r="EF146" s="16"/>
      <c r="EG146" s="16"/>
      <c r="EH146" s="16"/>
      <c r="EI146" s="16"/>
      <c r="EJ146" s="16"/>
      <c r="EK146" s="16"/>
      <c r="EL146" s="16"/>
      <c r="EM146" s="16"/>
      <c r="EN146" s="16"/>
      <c r="EO146" s="18"/>
      <c r="EP146" s="18"/>
      <c r="EQ146" s="18"/>
      <c r="ER146" s="18"/>
      <c r="ES146" s="18"/>
      <c r="ET146" s="16"/>
      <c r="EU146" s="16"/>
      <c r="EV146" s="16"/>
      <c r="EW146" s="16"/>
      <c r="EX146" s="16"/>
      <c r="EY146" s="16"/>
      <c r="EZ146" s="16"/>
      <c r="FA146" s="106"/>
      <c r="FB146" s="107"/>
      <c r="FC146" s="107"/>
      <c r="FD146" s="107"/>
      <c r="FE146" s="107"/>
      <c r="FF146" s="108"/>
    </row>
    <row r="147" spans="1:162" ht="15.75" customHeight="1" hidden="1">
      <c r="A147" s="35"/>
      <c r="B147" s="44"/>
      <c r="C147" s="43"/>
      <c r="D147" s="43"/>
      <c r="E147" s="43"/>
      <c r="F147" s="43"/>
      <c r="G147" s="43"/>
      <c r="H147" s="43"/>
      <c r="I147" s="43"/>
      <c r="J147" s="43"/>
      <c r="K147" s="43"/>
      <c r="L147" s="43"/>
      <c r="M147" s="45"/>
      <c r="N147" s="45"/>
      <c r="O147" s="45"/>
      <c r="P147" s="45"/>
      <c r="Q147" s="45"/>
      <c r="R147" s="59"/>
      <c r="S147" s="59"/>
      <c r="T147" s="59"/>
      <c r="U147" s="59"/>
      <c r="V147" s="59"/>
      <c r="W147" s="59"/>
      <c r="X147" s="59"/>
      <c r="Y147" s="46"/>
      <c r="Z147" s="47"/>
      <c r="AA147" s="47"/>
      <c r="AB147" s="47"/>
      <c r="AC147" s="47"/>
      <c r="AD147" s="48"/>
      <c r="AE147" s="43"/>
      <c r="AF147" s="44"/>
      <c r="AG147" s="43"/>
      <c r="AH147" s="43"/>
      <c r="AI147" s="43"/>
      <c r="AJ147" s="43"/>
      <c r="AK147" s="43"/>
      <c r="AL147" s="43"/>
      <c r="AM147" s="43"/>
      <c r="AN147" s="43"/>
      <c r="AO147" s="43"/>
      <c r="AP147" s="43"/>
      <c r="AQ147" s="45"/>
      <c r="AR147" s="45"/>
      <c r="AS147" s="45"/>
      <c r="AT147" s="45"/>
      <c r="AU147" s="45"/>
      <c r="AV147" s="59"/>
      <c r="AW147" s="59"/>
      <c r="AX147" s="59"/>
      <c r="AY147" s="59"/>
      <c r="AZ147" s="59"/>
      <c r="BA147" s="59"/>
      <c r="BB147" s="59"/>
      <c r="BC147" s="190"/>
      <c r="BD147" s="191"/>
      <c r="BE147" s="191"/>
      <c r="BF147" s="191"/>
      <c r="BG147" s="191"/>
      <c r="BH147" s="192"/>
      <c r="BI147" s="34"/>
      <c r="BJ147" s="1"/>
      <c r="BK147" s="1"/>
      <c r="BL147" s="1"/>
      <c r="BM147" s="1"/>
      <c r="BN147" s="1"/>
      <c r="BO147" s="8"/>
      <c r="BP147" s="8"/>
      <c r="BQ147" s="8"/>
      <c r="BR147" s="8"/>
      <c r="BS147" s="8"/>
      <c r="BT147" s="8"/>
      <c r="BU147" s="8"/>
      <c r="BV147" s="8"/>
      <c r="BW147" s="8"/>
      <c r="BX147" s="8"/>
      <c r="BY147" s="8"/>
      <c r="BZ147" s="8"/>
      <c r="CA147" s="9"/>
      <c r="CB147" s="9"/>
      <c r="CZ147" s="17"/>
      <c r="DA147" s="16"/>
      <c r="DB147" s="16"/>
      <c r="DC147" s="16"/>
      <c r="DD147" s="16"/>
      <c r="DE147" s="16"/>
      <c r="DF147" s="16"/>
      <c r="DG147" s="16"/>
      <c r="DH147" s="16"/>
      <c r="DI147" s="16"/>
      <c r="DJ147" s="16"/>
      <c r="DK147" s="18"/>
      <c r="DL147" s="18"/>
      <c r="DM147" s="18"/>
      <c r="DN147" s="18"/>
      <c r="DO147" s="18"/>
      <c r="DP147" s="19"/>
      <c r="DQ147" s="19"/>
      <c r="DR147" s="19"/>
      <c r="DS147" s="19"/>
      <c r="DT147" s="19"/>
      <c r="DU147" s="19"/>
      <c r="DV147" s="19"/>
      <c r="DW147" s="20"/>
      <c r="DX147" s="21"/>
      <c r="DY147" s="21"/>
      <c r="DZ147" s="21"/>
      <c r="EA147" s="21"/>
      <c r="EB147" s="22"/>
      <c r="EC147" s="16"/>
      <c r="ED147" s="17"/>
      <c r="EE147" s="16"/>
      <c r="EF147" s="16"/>
      <c r="EG147" s="16"/>
      <c r="EH147" s="16"/>
      <c r="EI147" s="16"/>
      <c r="EJ147" s="16"/>
      <c r="EK147" s="16"/>
      <c r="EL147" s="16"/>
      <c r="EM147" s="16"/>
      <c r="EN147" s="16"/>
      <c r="EO147" s="18"/>
      <c r="EP147" s="18"/>
      <c r="EQ147" s="18"/>
      <c r="ER147" s="18"/>
      <c r="ES147" s="18"/>
      <c r="ET147" s="16"/>
      <c r="EU147" s="16"/>
      <c r="EV147" s="16"/>
      <c r="EW147" s="16"/>
      <c r="EX147" s="16"/>
      <c r="EY147" s="16"/>
      <c r="EZ147" s="16"/>
      <c r="FA147" s="106"/>
      <c r="FB147" s="107"/>
      <c r="FC147" s="107"/>
      <c r="FD147" s="107"/>
      <c r="FE147" s="107"/>
      <c r="FF147" s="108"/>
    </row>
    <row r="148" spans="1:162" ht="15.75">
      <c r="A148" s="35"/>
      <c r="B148" s="166">
        <f>CZ148</f>
        <v>0</v>
      </c>
      <c r="C148" s="210"/>
      <c r="D148" s="210"/>
      <c r="E148" s="210"/>
      <c r="F148" s="210"/>
      <c r="G148" s="210"/>
      <c r="H148" s="210"/>
      <c r="I148" s="210"/>
      <c r="J148" s="210"/>
      <c r="K148" s="210"/>
      <c r="L148" s="211"/>
      <c r="M148" s="157">
        <f>DK148</f>
        <v>0.0624</v>
      </c>
      <c r="N148" s="158"/>
      <c r="O148" s="158"/>
      <c r="P148" s="158"/>
      <c r="Q148" s="159"/>
      <c r="R148" s="141">
        <f>DP148</f>
        <v>6240</v>
      </c>
      <c r="S148" s="142"/>
      <c r="T148" s="142"/>
      <c r="U148" s="142"/>
      <c r="V148" s="142"/>
      <c r="W148" s="142"/>
      <c r="X148" s="143"/>
      <c r="Y148" s="166">
        <f>DW148</f>
        <v>0.05</v>
      </c>
      <c r="Z148" s="180"/>
      <c r="AA148" s="180"/>
      <c r="AB148" s="180"/>
      <c r="AC148" s="180"/>
      <c r="AD148" s="181"/>
      <c r="AE148" s="43"/>
      <c r="AF148" s="156">
        <f>ED148</f>
        <v>0.003</v>
      </c>
      <c r="AG148" s="154"/>
      <c r="AH148" s="154"/>
      <c r="AI148" s="154"/>
      <c r="AJ148" s="154"/>
      <c r="AK148" s="154"/>
      <c r="AL148" s="154"/>
      <c r="AM148" s="154"/>
      <c r="AN148" s="154"/>
      <c r="AO148" s="154"/>
      <c r="AP148" s="155"/>
      <c r="AQ148" s="157">
        <f>EO148</f>
        <v>0.0536</v>
      </c>
      <c r="AR148" s="158"/>
      <c r="AS148" s="158"/>
      <c r="AT148" s="158"/>
      <c r="AU148" s="159"/>
      <c r="AV148" s="141">
        <f>ET148</f>
        <v>5360</v>
      </c>
      <c r="AW148" s="142"/>
      <c r="AX148" s="142"/>
      <c r="AY148" s="142"/>
      <c r="AZ148" s="142"/>
      <c r="BA148" s="142"/>
      <c r="BB148" s="143"/>
      <c r="BC148" s="190"/>
      <c r="BD148" s="191"/>
      <c r="BE148" s="191"/>
      <c r="BF148" s="191"/>
      <c r="BG148" s="191"/>
      <c r="BH148" s="192"/>
      <c r="BI148" s="34"/>
      <c r="BJ148" s="1"/>
      <c r="BK148" s="1"/>
      <c r="BL148" s="1"/>
      <c r="BM148" s="1"/>
      <c r="BN148" s="1"/>
      <c r="BO148" s="8"/>
      <c r="BP148" s="8"/>
      <c r="BQ148" s="8"/>
      <c r="BR148" s="8"/>
      <c r="BS148" s="8"/>
      <c r="BT148" s="8"/>
      <c r="BU148" s="8"/>
      <c r="BV148" s="8"/>
      <c r="BW148" s="8"/>
      <c r="BX148" s="8"/>
      <c r="BY148" s="8"/>
      <c r="BZ148" s="8"/>
      <c r="CA148" s="9"/>
      <c r="CB148" s="9"/>
      <c r="CZ148" s="103">
        <v>0</v>
      </c>
      <c r="DA148" s="112"/>
      <c r="DB148" s="112"/>
      <c r="DC148" s="112"/>
      <c r="DD148" s="112"/>
      <c r="DE148" s="112"/>
      <c r="DF148" s="112"/>
      <c r="DG148" s="112"/>
      <c r="DH148" s="112"/>
      <c r="DI148" s="112"/>
      <c r="DJ148" s="113"/>
      <c r="DK148" s="66">
        <f>ROUND(DK160*1.2,4)</f>
        <v>0.0624</v>
      </c>
      <c r="DL148" s="67"/>
      <c r="DM148" s="67"/>
      <c r="DN148" s="67"/>
      <c r="DO148" s="68"/>
      <c r="DP148" s="75">
        <f>ROUND(L10*DK148,2)</f>
        <v>6240</v>
      </c>
      <c r="DQ148" s="76"/>
      <c r="DR148" s="76"/>
      <c r="DS148" s="76"/>
      <c r="DT148" s="76"/>
      <c r="DU148" s="76"/>
      <c r="DV148" s="77"/>
      <c r="DW148" s="103">
        <v>0.05</v>
      </c>
      <c r="DX148" s="120"/>
      <c r="DY148" s="120"/>
      <c r="DZ148" s="120"/>
      <c r="EA148" s="120"/>
      <c r="EB148" s="121"/>
      <c r="EC148" s="16"/>
      <c r="ED148" s="84">
        <v>0.003</v>
      </c>
      <c r="EE148" s="64"/>
      <c r="EF148" s="64"/>
      <c r="EG148" s="64"/>
      <c r="EH148" s="64"/>
      <c r="EI148" s="64"/>
      <c r="EJ148" s="64"/>
      <c r="EK148" s="64"/>
      <c r="EL148" s="64"/>
      <c r="EM148" s="64"/>
      <c r="EN148" s="65"/>
      <c r="EO148" s="66">
        <f>ROUND(DK160*1.03,4)</f>
        <v>0.0536</v>
      </c>
      <c r="EP148" s="67"/>
      <c r="EQ148" s="67"/>
      <c r="ER148" s="67"/>
      <c r="ES148" s="68"/>
      <c r="ET148" s="75">
        <f>ROUND(L10*EO148,2)</f>
        <v>5360</v>
      </c>
      <c r="EU148" s="76"/>
      <c r="EV148" s="76"/>
      <c r="EW148" s="76"/>
      <c r="EX148" s="76"/>
      <c r="EY148" s="76"/>
      <c r="EZ148" s="77"/>
      <c r="FA148" s="106"/>
      <c r="FB148" s="107"/>
      <c r="FC148" s="107"/>
      <c r="FD148" s="107"/>
      <c r="FE148" s="107"/>
      <c r="FF148" s="108"/>
    </row>
    <row r="149" spans="1:162" ht="15.75" customHeight="1" hidden="1">
      <c r="A149" s="35"/>
      <c r="B149" s="212"/>
      <c r="C149" s="213"/>
      <c r="D149" s="213"/>
      <c r="E149" s="213"/>
      <c r="F149" s="213"/>
      <c r="G149" s="213"/>
      <c r="H149" s="213"/>
      <c r="I149" s="213"/>
      <c r="J149" s="213"/>
      <c r="K149" s="213"/>
      <c r="L149" s="214"/>
      <c r="M149" s="160"/>
      <c r="N149" s="161"/>
      <c r="O149" s="161"/>
      <c r="P149" s="161"/>
      <c r="Q149" s="162"/>
      <c r="R149" s="144"/>
      <c r="S149" s="145"/>
      <c r="T149" s="145"/>
      <c r="U149" s="145"/>
      <c r="V149" s="145"/>
      <c r="W149" s="145"/>
      <c r="X149" s="146"/>
      <c r="Y149" s="182"/>
      <c r="Z149" s="183"/>
      <c r="AA149" s="183"/>
      <c r="AB149" s="183"/>
      <c r="AC149" s="183"/>
      <c r="AD149" s="184"/>
      <c r="AE149" s="43"/>
      <c r="AF149" s="44"/>
      <c r="AG149" s="43"/>
      <c r="AH149" s="43"/>
      <c r="AI149" s="43"/>
      <c r="AJ149" s="43"/>
      <c r="AK149" s="43"/>
      <c r="AL149" s="43"/>
      <c r="AM149" s="43"/>
      <c r="AN149" s="43"/>
      <c r="AO149" s="43"/>
      <c r="AP149" s="49"/>
      <c r="AQ149" s="160"/>
      <c r="AR149" s="161"/>
      <c r="AS149" s="161"/>
      <c r="AT149" s="161"/>
      <c r="AU149" s="162"/>
      <c r="AV149" s="144"/>
      <c r="AW149" s="145"/>
      <c r="AX149" s="145"/>
      <c r="AY149" s="145"/>
      <c r="AZ149" s="145"/>
      <c r="BA149" s="145"/>
      <c r="BB149" s="146"/>
      <c r="BC149" s="190"/>
      <c r="BD149" s="191"/>
      <c r="BE149" s="191"/>
      <c r="BF149" s="191"/>
      <c r="BG149" s="191"/>
      <c r="BH149" s="192"/>
      <c r="BI149" s="34"/>
      <c r="BJ149" s="1"/>
      <c r="BK149" s="1"/>
      <c r="BL149" s="1"/>
      <c r="BM149" s="1"/>
      <c r="BN149" s="1"/>
      <c r="BO149" s="8"/>
      <c r="BP149" s="8"/>
      <c r="BQ149" s="8"/>
      <c r="BR149" s="8"/>
      <c r="BS149" s="8"/>
      <c r="BT149" s="8"/>
      <c r="BU149" s="8"/>
      <c r="BV149" s="8"/>
      <c r="BW149" s="8"/>
      <c r="BX149" s="8"/>
      <c r="BY149" s="8"/>
      <c r="BZ149" s="8"/>
      <c r="CA149" s="9"/>
      <c r="CB149" s="9"/>
      <c r="CZ149" s="114"/>
      <c r="DA149" s="115"/>
      <c r="DB149" s="115"/>
      <c r="DC149" s="115"/>
      <c r="DD149" s="115"/>
      <c r="DE149" s="115"/>
      <c r="DF149" s="115"/>
      <c r="DG149" s="115"/>
      <c r="DH149" s="115"/>
      <c r="DI149" s="115"/>
      <c r="DJ149" s="116"/>
      <c r="DK149" s="69"/>
      <c r="DL149" s="70"/>
      <c r="DM149" s="70"/>
      <c r="DN149" s="70"/>
      <c r="DO149" s="71"/>
      <c r="DP149" s="78"/>
      <c r="DQ149" s="79"/>
      <c r="DR149" s="79"/>
      <c r="DS149" s="79"/>
      <c r="DT149" s="79"/>
      <c r="DU149" s="79"/>
      <c r="DV149" s="80"/>
      <c r="DW149" s="122"/>
      <c r="DX149" s="123"/>
      <c r="DY149" s="123"/>
      <c r="DZ149" s="123"/>
      <c r="EA149" s="123"/>
      <c r="EB149" s="124"/>
      <c r="EC149" s="16"/>
      <c r="ED149" s="17"/>
      <c r="EE149" s="16"/>
      <c r="EF149" s="16"/>
      <c r="EG149" s="16"/>
      <c r="EH149" s="16"/>
      <c r="EI149" s="16"/>
      <c r="EJ149" s="16"/>
      <c r="EK149" s="16"/>
      <c r="EL149" s="16"/>
      <c r="EM149" s="16"/>
      <c r="EN149" s="23"/>
      <c r="EO149" s="69"/>
      <c r="EP149" s="70"/>
      <c r="EQ149" s="70"/>
      <c r="ER149" s="70"/>
      <c r="ES149" s="71"/>
      <c r="ET149" s="78"/>
      <c r="EU149" s="79"/>
      <c r="EV149" s="79"/>
      <c r="EW149" s="79"/>
      <c r="EX149" s="79"/>
      <c r="EY149" s="79"/>
      <c r="EZ149" s="80"/>
      <c r="FA149" s="106"/>
      <c r="FB149" s="107"/>
      <c r="FC149" s="107"/>
      <c r="FD149" s="107"/>
      <c r="FE149" s="107"/>
      <c r="FF149" s="108"/>
    </row>
    <row r="150" spans="1:162" ht="15.75" customHeight="1" hidden="1">
      <c r="A150" s="35"/>
      <c r="B150" s="212"/>
      <c r="C150" s="213"/>
      <c r="D150" s="213"/>
      <c r="E150" s="213"/>
      <c r="F150" s="213"/>
      <c r="G150" s="213"/>
      <c r="H150" s="213"/>
      <c r="I150" s="213"/>
      <c r="J150" s="213"/>
      <c r="K150" s="213"/>
      <c r="L150" s="214"/>
      <c r="M150" s="160"/>
      <c r="N150" s="161"/>
      <c r="O150" s="161"/>
      <c r="P150" s="161"/>
      <c r="Q150" s="162"/>
      <c r="R150" s="144"/>
      <c r="S150" s="145"/>
      <c r="T150" s="145"/>
      <c r="U150" s="145"/>
      <c r="V150" s="145"/>
      <c r="W150" s="145"/>
      <c r="X150" s="146"/>
      <c r="Y150" s="182"/>
      <c r="Z150" s="183"/>
      <c r="AA150" s="183"/>
      <c r="AB150" s="183"/>
      <c r="AC150" s="183"/>
      <c r="AD150" s="184"/>
      <c r="AE150" s="43"/>
      <c r="AF150" s="44"/>
      <c r="AG150" s="43"/>
      <c r="AH150" s="43"/>
      <c r="AI150" s="43"/>
      <c r="AJ150" s="43"/>
      <c r="AK150" s="43"/>
      <c r="AL150" s="43"/>
      <c r="AM150" s="43"/>
      <c r="AN150" s="43"/>
      <c r="AO150" s="43"/>
      <c r="AP150" s="49"/>
      <c r="AQ150" s="160"/>
      <c r="AR150" s="161"/>
      <c r="AS150" s="161"/>
      <c r="AT150" s="161"/>
      <c r="AU150" s="162"/>
      <c r="AV150" s="144"/>
      <c r="AW150" s="145"/>
      <c r="AX150" s="145"/>
      <c r="AY150" s="145"/>
      <c r="AZ150" s="145"/>
      <c r="BA150" s="145"/>
      <c r="BB150" s="146"/>
      <c r="BC150" s="190"/>
      <c r="BD150" s="191"/>
      <c r="BE150" s="191"/>
      <c r="BF150" s="191"/>
      <c r="BG150" s="191"/>
      <c r="BH150" s="192"/>
      <c r="BI150" s="34"/>
      <c r="BJ150" s="1"/>
      <c r="BK150" s="1"/>
      <c r="BL150" s="1"/>
      <c r="BM150" s="1"/>
      <c r="BN150" s="1"/>
      <c r="BO150" s="8"/>
      <c r="BP150" s="8"/>
      <c r="BQ150" s="8"/>
      <c r="BR150" s="8"/>
      <c r="BS150" s="8"/>
      <c r="BT150" s="8"/>
      <c r="BU150" s="8"/>
      <c r="BV150" s="8"/>
      <c r="BW150" s="8"/>
      <c r="BX150" s="8"/>
      <c r="BY150" s="8"/>
      <c r="BZ150" s="8"/>
      <c r="CA150" s="9"/>
      <c r="CB150" s="9"/>
      <c r="CZ150" s="114"/>
      <c r="DA150" s="115"/>
      <c r="DB150" s="115"/>
      <c r="DC150" s="115"/>
      <c r="DD150" s="115"/>
      <c r="DE150" s="115"/>
      <c r="DF150" s="115"/>
      <c r="DG150" s="115"/>
      <c r="DH150" s="115"/>
      <c r="DI150" s="115"/>
      <c r="DJ150" s="116"/>
      <c r="DK150" s="69"/>
      <c r="DL150" s="70"/>
      <c r="DM150" s="70"/>
      <c r="DN150" s="70"/>
      <c r="DO150" s="71"/>
      <c r="DP150" s="78"/>
      <c r="DQ150" s="79"/>
      <c r="DR150" s="79"/>
      <c r="DS150" s="79"/>
      <c r="DT150" s="79"/>
      <c r="DU150" s="79"/>
      <c r="DV150" s="80"/>
      <c r="DW150" s="122"/>
      <c r="DX150" s="123"/>
      <c r="DY150" s="123"/>
      <c r="DZ150" s="123"/>
      <c r="EA150" s="123"/>
      <c r="EB150" s="124"/>
      <c r="EC150" s="16"/>
      <c r="ED150" s="17"/>
      <c r="EE150" s="16"/>
      <c r="EF150" s="16"/>
      <c r="EG150" s="16"/>
      <c r="EH150" s="16"/>
      <c r="EI150" s="16"/>
      <c r="EJ150" s="16"/>
      <c r="EK150" s="16"/>
      <c r="EL150" s="16"/>
      <c r="EM150" s="16"/>
      <c r="EN150" s="23"/>
      <c r="EO150" s="69"/>
      <c r="EP150" s="70"/>
      <c r="EQ150" s="70"/>
      <c r="ER150" s="70"/>
      <c r="ES150" s="71"/>
      <c r="ET150" s="78"/>
      <c r="EU150" s="79"/>
      <c r="EV150" s="79"/>
      <c r="EW150" s="79"/>
      <c r="EX150" s="79"/>
      <c r="EY150" s="79"/>
      <c r="EZ150" s="80"/>
      <c r="FA150" s="106"/>
      <c r="FB150" s="107"/>
      <c r="FC150" s="107"/>
      <c r="FD150" s="107"/>
      <c r="FE150" s="107"/>
      <c r="FF150" s="108"/>
    </row>
    <row r="151" spans="1:162" ht="16.5" thickBot="1">
      <c r="A151" s="35"/>
      <c r="B151" s="215"/>
      <c r="C151" s="216"/>
      <c r="D151" s="216"/>
      <c r="E151" s="216"/>
      <c r="F151" s="216"/>
      <c r="G151" s="216"/>
      <c r="H151" s="216"/>
      <c r="I151" s="216"/>
      <c r="J151" s="216"/>
      <c r="K151" s="216"/>
      <c r="L151" s="217"/>
      <c r="M151" s="163"/>
      <c r="N151" s="164"/>
      <c r="O151" s="164"/>
      <c r="P151" s="164"/>
      <c r="Q151" s="165"/>
      <c r="R151" s="147"/>
      <c r="S151" s="148"/>
      <c r="T151" s="148"/>
      <c r="U151" s="148"/>
      <c r="V151" s="148"/>
      <c r="W151" s="148"/>
      <c r="X151" s="149"/>
      <c r="Y151" s="182"/>
      <c r="Z151" s="183"/>
      <c r="AA151" s="183"/>
      <c r="AB151" s="183"/>
      <c r="AC151" s="183"/>
      <c r="AD151" s="184"/>
      <c r="AE151" s="43"/>
      <c r="AF151" s="150">
        <f>ED151</f>
        <v>300</v>
      </c>
      <c r="AG151" s="151"/>
      <c r="AH151" s="151"/>
      <c r="AI151" s="151"/>
      <c r="AJ151" s="151"/>
      <c r="AK151" s="151"/>
      <c r="AL151" s="151"/>
      <c r="AM151" s="151"/>
      <c r="AN151" s="151"/>
      <c r="AO151" s="151"/>
      <c r="AP151" s="152"/>
      <c r="AQ151" s="163"/>
      <c r="AR151" s="164"/>
      <c r="AS151" s="164"/>
      <c r="AT151" s="164"/>
      <c r="AU151" s="165"/>
      <c r="AV151" s="147"/>
      <c r="AW151" s="148"/>
      <c r="AX151" s="148"/>
      <c r="AY151" s="148"/>
      <c r="AZ151" s="148"/>
      <c r="BA151" s="148"/>
      <c r="BB151" s="149"/>
      <c r="BC151" s="190"/>
      <c r="BD151" s="191"/>
      <c r="BE151" s="191"/>
      <c r="BF151" s="191"/>
      <c r="BG151" s="191"/>
      <c r="BH151" s="192"/>
      <c r="BI151" s="34"/>
      <c r="BJ151" s="1"/>
      <c r="BK151" s="1"/>
      <c r="BL151" s="1"/>
      <c r="BM151" s="1"/>
      <c r="BN151" s="1"/>
      <c r="BO151" s="8"/>
      <c r="BP151" s="8"/>
      <c r="BQ151" s="8"/>
      <c r="BR151" s="8"/>
      <c r="BS151" s="8"/>
      <c r="BT151" s="8"/>
      <c r="BU151" s="8"/>
      <c r="BV151" s="8"/>
      <c r="BW151" s="8"/>
      <c r="BX151" s="8"/>
      <c r="BY151" s="8"/>
      <c r="BZ151" s="8"/>
      <c r="CA151" s="9"/>
      <c r="CB151" s="9"/>
      <c r="CZ151" s="117"/>
      <c r="DA151" s="118"/>
      <c r="DB151" s="118"/>
      <c r="DC151" s="118"/>
      <c r="DD151" s="118"/>
      <c r="DE151" s="118"/>
      <c r="DF151" s="118"/>
      <c r="DG151" s="118"/>
      <c r="DH151" s="118"/>
      <c r="DI151" s="118"/>
      <c r="DJ151" s="119"/>
      <c r="DK151" s="72"/>
      <c r="DL151" s="73"/>
      <c r="DM151" s="73"/>
      <c r="DN151" s="73"/>
      <c r="DO151" s="74"/>
      <c r="DP151" s="81"/>
      <c r="DQ151" s="82"/>
      <c r="DR151" s="82"/>
      <c r="DS151" s="82"/>
      <c r="DT151" s="82"/>
      <c r="DU151" s="82"/>
      <c r="DV151" s="83"/>
      <c r="DW151" s="122"/>
      <c r="DX151" s="123"/>
      <c r="DY151" s="123"/>
      <c r="DZ151" s="123"/>
      <c r="EA151" s="123"/>
      <c r="EB151" s="124"/>
      <c r="EC151" s="16"/>
      <c r="ED151" s="60">
        <f>ROUND(L10*0.3/100,2)</f>
        <v>300</v>
      </c>
      <c r="EE151" s="61"/>
      <c r="EF151" s="61"/>
      <c r="EG151" s="61"/>
      <c r="EH151" s="61"/>
      <c r="EI151" s="61"/>
      <c r="EJ151" s="61"/>
      <c r="EK151" s="61"/>
      <c r="EL151" s="61"/>
      <c r="EM151" s="61"/>
      <c r="EN151" s="62"/>
      <c r="EO151" s="72"/>
      <c r="EP151" s="73"/>
      <c r="EQ151" s="73"/>
      <c r="ER151" s="73"/>
      <c r="ES151" s="74"/>
      <c r="ET151" s="81"/>
      <c r="EU151" s="82"/>
      <c r="EV151" s="82"/>
      <c r="EW151" s="82"/>
      <c r="EX151" s="82"/>
      <c r="EY151" s="82"/>
      <c r="EZ151" s="83"/>
      <c r="FA151" s="106"/>
      <c r="FB151" s="107"/>
      <c r="FC151" s="107"/>
      <c r="FD151" s="107"/>
      <c r="FE151" s="107"/>
      <c r="FF151" s="108"/>
    </row>
    <row r="152" spans="1:162" ht="15.75" customHeight="1" hidden="1">
      <c r="A152" s="35"/>
      <c r="B152" s="44"/>
      <c r="C152" s="43"/>
      <c r="D152" s="43"/>
      <c r="E152" s="43"/>
      <c r="F152" s="43"/>
      <c r="G152" s="43"/>
      <c r="H152" s="43"/>
      <c r="I152" s="43"/>
      <c r="J152" s="43"/>
      <c r="K152" s="43"/>
      <c r="L152" s="43"/>
      <c r="M152" s="45"/>
      <c r="N152" s="45"/>
      <c r="O152" s="45"/>
      <c r="P152" s="45"/>
      <c r="Q152" s="45"/>
      <c r="R152" s="59"/>
      <c r="S152" s="59"/>
      <c r="T152" s="59"/>
      <c r="U152" s="59"/>
      <c r="V152" s="59"/>
      <c r="W152" s="59"/>
      <c r="X152" s="59"/>
      <c r="Y152" s="182"/>
      <c r="Z152" s="183"/>
      <c r="AA152" s="183"/>
      <c r="AB152" s="183"/>
      <c r="AC152" s="183"/>
      <c r="AD152" s="184"/>
      <c r="AE152" s="43"/>
      <c r="AF152" s="44"/>
      <c r="AG152" s="43"/>
      <c r="AH152" s="43"/>
      <c r="AI152" s="43"/>
      <c r="AJ152" s="43"/>
      <c r="AK152" s="43"/>
      <c r="AL152" s="43"/>
      <c r="AM152" s="43"/>
      <c r="AN152" s="43"/>
      <c r="AO152" s="43"/>
      <c r="AP152" s="43"/>
      <c r="AQ152" s="45"/>
      <c r="AR152" s="45"/>
      <c r="AS152" s="45"/>
      <c r="AT152" s="45"/>
      <c r="AU152" s="45"/>
      <c r="AV152" s="59"/>
      <c r="AW152" s="59"/>
      <c r="AX152" s="59"/>
      <c r="AY152" s="59"/>
      <c r="AZ152" s="59"/>
      <c r="BA152" s="59"/>
      <c r="BB152" s="59"/>
      <c r="BC152" s="190"/>
      <c r="BD152" s="191"/>
      <c r="BE152" s="191"/>
      <c r="BF152" s="191"/>
      <c r="BG152" s="191"/>
      <c r="BH152" s="192"/>
      <c r="BI152" s="34"/>
      <c r="BJ152" s="1"/>
      <c r="BK152" s="1"/>
      <c r="BL152" s="1"/>
      <c r="BM152" s="1"/>
      <c r="BN152" s="1"/>
      <c r="BO152" s="8"/>
      <c r="BP152" s="8"/>
      <c r="BQ152" s="8"/>
      <c r="BR152" s="8"/>
      <c r="BS152" s="8"/>
      <c r="BT152" s="8"/>
      <c r="BU152" s="8"/>
      <c r="BV152" s="8"/>
      <c r="BW152" s="8"/>
      <c r="BX152" s="8"/>
      <c r="BY152" s="8"/>
      <c r="BZ152" s="8"/>
      <c r="CA152" s="9"/>
      <c r="CB152" s="9"/>
      <c r="CZ152" s="17"/>
      <c r="DA152" s="16"/>
      <c r="DB152" s="16"/>
      <c r="DC152" s="16"/>
      <c r="DD152" s="16"/>
      <c r="DE152" s="16"/>
      <c r="DF152" s="16"/>
      <c r="DG152" s="16"/>
      <c r="DH152" s="16"/>
      <c r="DI152" s="16"/>
      <c r="DJ152" s="16"/>
      <c r="DK152" s="18"/>
      <c r="DL152" s="18"/>
      <c r="DM152" s="18"/>
      <c r="DN152" s="18"/>
      <c r="DO152" s="18"/>
      <c r="DP152" s="19"/>
      <c r="DQ152" s="19"/>
      <c r="DR152" s="19"/>
      <c r="DS152" s="19"/>
      <c r="DT152" s="19"/>
      <c r="DU152" s="19"/>
      <c r="DV152" s="19"/>
      <c r="DW152" s="122"/>
      <c r="DX152" s="123"/>
      <c r="DY152" s="123"/>
      <c r="DZ152" s="123"/>
      <c r="EA152" s="123"/>
      <c r="EB152" s="124"/>
      <c r="EC152" s="16"/>
      <c r="ED152" s="17"/>
      <c r="EE152" s="16"/>
      <c r="EF152" s="16"/>
      <c r="EG152" s="16"/>
      <c r="EH152" s="16"/>
      <c r="EI152" s="16"/>
      <c r="EJ152" s="16"/>
      <c r="EK152" s="16"/>
      <c r="EL152" s="16"/>
      <c r="EM152" s="16"/>
      <c r="EN152" s="16"/>
      <c r="EO152" s="18"/>
      <c r="EP152" s="18"/>
      <c r="EQ152" s="18"/>
      <c r="ER152" s="18"/>
      <c r="ES152" s="18"/>
      <c r="ET152" s="16"/>
      <c r="EU152" s="16"/>
      <c r="EV152" s="16"/>
      <c r="EW152" s="16"/>
      <c r="EX152" s="16"/>
      <c r="EY152" s="16"/>
      <c r="EZ152" s="16"/>
      <c r="FA152" s="106"/>
      <c r="FB152" s="107"/>
      <c r="FC152" s="107"/>
      <c r="FD152" s="107"/>
      <c r="FE152" s="107"/>
      <c r="FF152" s="108"/>
    </row>
    <row r="153" spans="1:162" ht="15.75" customHeight="1" hidden="1">
      <c r="A153" s="35"/>
      <c r="B153" s="44"/>
      <c r="C153" s="43"/>
      <c r="D153" s="43"/>
      <c r="E153" s="43"/>
      <c r="F153" s="43"/>
      <c r="G153" s="43"/>
      <c r="H153" s="43"/>
      <c r="I153" s="43"/>
      <c r="J153" s="43"/>
      <c r="K153" s="43"/>
      <c r="L153" s="43"/>
      <c r="M153" s="45"/>
      <c r="N153" s="45"/>
      <c r="O153" s="45"/>
      <c r="P153" s="45"/>
      <c r="Q153" s="45"/>
      <c r="R153" s="59"/>
      <c r="S153" s="59"/>
      <c r="T153" s="59"/>
      <c r="U153" s="59"/>
      <c r="V153" s="59"/>
      <c r="W153" s="59"/>
      <c r="X153" s="59"/>
      <c r="Y153" s="182"/>
      <c r="Z153" s="183"/>
      <c r="AA153" s="183"/>
      <c r="AB153" s="183"/>
      <c r="AC153" s="183"/>
      <c r="AD153" s="184"/>
      <c r="AE153" s="43"/>
      <c r="AF153" s="44"/>
      <c r="AG153" s="43"/>
      <c r="AH153" s="43"/>
      <c r="AI153" s="43"/>
      <c r="AJ153" s="43"/>
      <c r="AK153" s="43"/>
      <c r="AL153" s="43"/>
      <c r="AM153" s="43"/>
      <c r="AN153" s="43"/>
      <c r="AO153" s="43"/>
      <c r="AP153" s="43"/>
      <c r="AQ153" s="45"/>
      <c r="AR153" s="45"/>
      <c r="AS153" s="45"/>
      <c r="AT153" s="45"/>
      <c r="AU153" s="45"/>
      <c r="AV153" s="59"/>
      <c r="AW153" s="59"/>
      <c r="AX153" s="59"/>
      <c r="AY153" s="59"/>
      <c r="AZ153" s="59"/>
      <c r="BA153" s="59"/>
      <c r="BB153" s="59"/>
      <c r="BC153" s="190"/>
      <c r="BD153" s="191"/>
      <c r="BE153" s="191"/>
      <c r="BF153" s="191"/>
      <c r="BG153" s="191"/>
      <c r="BH153" s="192"/>
      <c r="BI153" s="34"/>
      <c r="BJ153" s="1"/>
      <c r="BK153" s="1"/>
      <c r="BL153" s="1"/>
      <c r="BM153" s="1"/>
      <c r="BN153" s="1"/>
      <c r="BO153" s="8"/>
      <c r="BP153" s="8"/>
      <c r="BQ153" s="8"/>
      <c r="BR153" s="8"/>
      <c r="BS153" s="8"/>
      <c r="BT153" s="8"/>
      <c r="BU153" s="8"/>
      <c r="BV153" s="8"/>
      <c r="BW153" s="8"/>
      <c r="BX153" s="8"/>
      <c r="BY153" s="8"/>
      <c r="BZ153" s="8"/>
      <c r="CA153" s="9"/>
      <c r="CB153" s="9"/>
      <c r="CZ153" s="17"/>
      <c r="DA153" s="16"/>
      <c r="DB153" s="16"/>
      <c r="DC153" s="16"/>
      <c r="DD153" s="16"/>
      <c r="DE153" s="16"/>
      <c r="DF153" s="16"/>
      <c r="DG153" s="16"/>
      <c r="DH153" s="16"/>
      <c r="DI153" s="16"/>
      <c r="DJ153" s="16"/>
      <c r="DK153" s="18"/>
      <c r="DL153" s="18"/>
      <c r="DM153" s="18"/>
      <c r="DN153" s="18"/>
      <c r="DO153" s="18"/>
      <c r="DP153" s="19"/>
      <c r="DQ153" s="19"/>
      <c r="DR153" s="19"/>
      <c r="DS153" s="19"/>
      <c r="DT153" s="19"/>
      <c r="DU153" s="19"/>
      <c r="DV153" s="19"/>
      <c r="DW153" s="122"/>
      <c r="DX153" s="123"/>
      <c r="DY153" s="123"/>
      <c r="DZ153" s="123"/>
      <c r="EA153" s="123"/>
      <c r="EB153" s="124"/>
      <c r="EC153" s="16"/>
      <c r="ED153" s="17"/>
      <c r="EE153" s="16"/>
      <c r="EF153" s="16"/>
      <c r="EG153" s="16"/>
      <c r="EH153" s="16"/>
      <c r="EI153" s="16"/>
      <c r="EJ153" s="16"/>
      <c r="EK153" s="16"/>
      <c r="EL153" s="16"/>
      <c r="EM153" s="16"/>
      <c r="EN153" s="16"/>
      <c r="EO153" s="18"/>
      <c r="EP153" s="18"/>
      <c r="EQ153" s="18"/>
      <c r="ER153" s="18"/>
      <c r="ES153" s="18"/>
      <c r="ET153" s="16"/>
      <c r="EU153" s="16"/>
      <c r="EV153" s="16"/>
      <c r="EW153" s="16"/>
      <c r="EX153" s="16"/>
      <c r="EY153" s="16"/>
      <c r="EZ153" s="16"/>
      <c r="FA153" s="106"/>
      <c r="FB153" s="107"/>
      <c r="FC153" s="107"/>
      <c r="FD153" s="107"/>
      <c r="FE153" s="107"/>
      <c r="FF153" s="108"/>
    </row>
    <row r="154" spans="1:162" ht="15.75">
      <c r="A154" s="35"/>
      <c r="B154" s="156">
        <f>CZ154</f>
        <v>0.003</v>
      </c>
      <c r="C154" s="154"/>
      <c r="D154" s="154"/>
      <c r="E154" s="154"/>
      <c r="F154" s="154"/>
      <c r="G154" s="154"/>
      <c r="H154" s="154"/>
      <c r="I154" s="154"/>
      <c r="J154" s="154"/>
      <c r="K154" s="154"/>
      <c r="L154" s="155"/>
      <c r="M154" s="157">
        <f>DK154</f>
        <v>0.0546</v>
      </c>
      <c r="N154" s="158"/>
      <c r="O154" s="158"/>
      <c r="P154" s="158"/>
      <c r="Q154" s="159"/>
      <c r="R154" s="141">
        <f>DP154</f>
        <v>5460</v>
      </c>
      <c r="S154" s="142"/>
      <c r="T154" s="142"/>
      <c r="U154" s="142"/>
      <c r="V154" s="142"/>
      <c r="W154" s="142"/>
      <c r="X154" s="143"/>
      <c r="Y154" s="182"/>
      <c r="Z154" s="183"/>
      <c r="AA154" s="183"/>
      <c r="AB154" s="183"/>
      <c r="AC154" s="183"/>
      <c r="AD154" s="184"/>
      <c r="AE154" s="43"/>
      <c r="AF154" s="156">
        <f>ED154</f>
        <v>0.005</v>
      </c>
      <c r="AG154" s="154"/>
      <c r="AH154" s="154"/>
      <c r="AI154" s="154"/>
      <c r="AJ154" s="154"/>
      <c r="AK154" s="154"/>
      <c r="AL154" s="154"/>
      <c r="AM154" s="154"/>
      <c r="AN154" s="154"/>
      <c r="AO154" s="154"/>
      <c r="AP154" s="155"/>
      <c r="AQ154" s="157">
        <f>EO154</f>
        <v>0.051</v>
      </c>
      <c r="AR154" s="158"/>
      <c r="AS154" s="158"/>
      <c r="AT154" s="158"/>
      <c r="AU154" s="159"/>
      <c r="AV154" s="141">
        <f>ET154</f>
        <v>5100</v>
      </c>
      <c r="AW154" s="142"/>
      <c r="AX154" s="142"/>
      <c r="AY154" s="142"/>
      <c r="AZ154" s="142"/>
      <c r="BA154" s="142"/>
      <c r="BB154" s="143"/>
      <c r="BC154" s="190"/>
      <c r="BD154" s="191"/>
      <c r="BE154" s="191"/>
      <c r="BF154" s="191"/>
      <c r="BG154" s="191"/>
      <c r="BH154" s="192"/>
      <c r="BI154" s="34"/>
      <c r="BJ154" s="1"/>
      <c r="BK154" s="1"/>
      <c r="BL154" s="1"/>
      <c r="BM154" s="1"/>
      <c r="BN154" s="1"/>
      <c r="BO154" s="8"/>
      <c r="BP154" s="8"/>
      <c r="BQ154" s="8"/>
      <c r="BR154" s="8"/>
      <c r="BS154" s="8"/>
      <c r="BT154" s="8"/>
      <c r="BU154" s="8"/>
      <c r="BV154" s="8"/>
      <c r="BW154" s="8"/>
      <c r="BX154" s="8"/>
      <c r="BY154" s="8"/>
      <c r="BZ154" s="8"/>
      <c r="CA154" s="9"/>
      <c r="CB154" s="9"/>
      <c r="CZ154" s="84">
        <v>0.003</v>
      </c>
      <c r="DA154" s="64"/>
      <c r="DB154" s="64"/>
      <c r="DC154" s="64"/>
      <c r="DD154" s="64"/>
      <c r="DE154" s="64"/>
      <c r="DF154" s="64"/>
      <c r="DG154" s="64"/>
      <c r="DH154" s="64"/>
      <c r="DI154" s="64"/>
      <c r="DJ154" s="65"/>
      <c r="DK154" s="66">
        <f>ROUND(DK160*1.05,4)</f>
        <v>0.0546</v>
      </c>
      <c r="DL154" s="67"/>
      <c r="DM154" s="67"/>
      <c r="DN154" s="67"/>
      <c r="DO154" s="68"/>
      <c r="DP154" s="75">
        <f>ROUND(L10*DK154,2)</f>
        <v>5460</v>
      </c>
      <c r="DQ154" s="76"/>
      <c r="DR154" s="76"/>
      <c r="DS154" s="76"/>
      <c r="DT154" s="76"/>
      <c r="DU154" s="76"/>
      <c r="DV154" s="77"/>
      <c r="DW154" s="122"/>
      <c r="DX154" s="123"/>
      <c r="DY154" s="123"/>
      <c r="DZ154" s="123"/>
      <c r="EA154" s="123"/>
      <c r="EB154" s="124"/>
      <c r="EC154" s="16"/>
      <c r="ED154" s="84">
        <v>0.005</v>
      </c>
      <c r="EE154" s="64"/>
      <c r="EF154" s="64"/>
      <c r="EG154" s="64"/>
      <c r="EH154" s="64"/>
      <c r="EI154" s="64"/>
      <c r="EJ154" s="64"/>
      <c r="EK154" s="64"/>
      <c r="EL154" s="64"/>
      <c r="EM154" s="64"/>
      <c r="EN154" s="65"/>
      <c r="EO154" s="66">
        <f>ROUND(DK160*0.98,4)</f>
        <v>0.051</v>
      </c>
      <c r="EP154" s="67"/>
      <c r="EQ154" s="67"/>
      <c r="ER154" s="67"/>
      <c r="ES154" s="68"/>
      <c r="ET154" s="75">
        <f>ROUND(L10*EO154,2)</f>
        <v>5100</v>
      </c>
      <c r="EU154" s="76"/>
      <c r="EV154" s="76"/>
      <c r="EW154" s="76"/>
      <c r="EX154" s="76"/>
      <c r="EY154" s="76"/>
      <c r="EZ154" s="77"/>
      <c r="FA154" s="106"/>
      <c r="FB154" s="107"/>
      <c r="FC154" s="107"/>
      <c r="FD154" s="107"/>
      <c r="FE154" s="107"/>
      <c r="FF154" s="108"/>
    </row>
    <row r="155" spans="1:162" ht="15.75" customHeight="1" hidden="1">
      <c r="A155" s="35"/>
      <c r="B155" s="44"/>
      <c r="C155" s="43"/>
      <c r="D155" s="43"/>
      <c r="E155" s="43"/>
      <c r="F155" s="43"/>
      <c r="G155" s="43"/>
      <c r="H155" s="43"/>
      <c r="I155" s="43"/>
      <c r="J155" s="43"/>
      <c r="K155" s="43"/>
      <c r="L155" s="49"/>
      <c r="M155" s="160"/>
      <c r="N155" s="161"/>
      <c r="O155" s="161"/>
      <c r="P155" s="161"/>
      <c r="Q155" s="162"/>
      <c r="R155" s="144"/>
      <c r="S155" s="145"/>
      <c r="T155" s="145"/>
      <c r="U155" s="145"/>
      <c r="V155" s="145"/>
      <c r="W155" s="145"/>
      <c r="X155" s="146"/>
      <c r="Y155" s="182"/>
      <c r="Z155" s="183"/>
      <c r="AA155" s="183"/>
      <c r="AB155" s="183"/>
      <c r="AC155" s="183"/>
      <c r="AD155" s="184"/>
      <c r="AE155" s="43"/>
      <c r="AF155" s="44"/>
      <c r="AG155" s="43"/>
      <c r="AH155" s="43"/>
      <c r="AI155" s="43"/>
      <c r="AJ155" s="43"/>
      <c r="AK155" s="43"/>
      <c r="AL155" s="43"/>
      <c r="AM155" s="43"/>
      <c r="AN155" s="43"/>
      <c r="AO155" s="43"/>
      <c r="AP155" s="49"/>
      <c r="AQ155" s="160"/>
      <c r="AR155" s="161"/>
      <c r="AS155" s="161"/>
      <c r="AT155" s="161"/>
      <c r="AU155" s="162"/>
      <c r="AV155" s="144"/>
      <c r="AW155" s="145"/>
      <c r="AX155" s="145"/>
      <c r="AY155" s="145"/>
      <c r="AZ155" s="145"/>
      <c r="BA155" s="145"/>
      <c r="BB155" s="146"/>
      <c r="BC155" s="190"/>
      <c r="BD155" s="191"/>
      <c r="BE155" s="191"/>
      <c r="BF155" s="191"/>
      <c r="BG155" s="191"/>
      <c r="BH155" s="192"/>
      <c r="BI155" s="34"/>
      <c r="BJ155" s="1"/>
      <c r="BK155" s="1"/>
      <c r="BL155" s="1"/>
      <c r="BM155" s="1"/>
      <c r="BN155" s="1"/>
      <c r="BO155" s="8"/>
      <c r="BP155" s="8"/>
      <c r="BQ155" s="8"/>
      <c r="BR155" s="8"/>
      <c r="BS155" s="8"/>
      <c r="BT155" s="8"/>
      <c r="BU155" s="8"/>
      <c r="BV155" s="8"/>
      <c r="BW155" s="8"/>
      <c r="BX155" s="8"/>
      <c r="BY155" s="8"/>
      <c r="BZ155" s="8"/>
      <c r="CA155" s="9"/>
      <c r="CB155" s="9"/>
      <c r="CZ155" s="17"/>
      <c r="DA155" s="16"/>
      <c r="DB155" s="16"/>
      <c r="DC155" s="16"/>
      <c r="DD155" s="16"/>
      <c r="DE155" s="16"/>
      <c r="DF155" s="16"/>
      <c r="DG155" s="16"/>
      <c r="DH155" s="16"/>
      <c r="DI155" s="16"/>
      <c r="DJ155" s="23"/>
      <c r="DK155" s="69"/>
      <c r="DL155" s="70"/>
      <c r="DM155" s="70"/>
      <c r="DN155" s="70"/>
      <c r="DO155" s="71"/>
      <c r="DP155" s="78"/>
      <c r="DQ155" s="79"/>
      <c r="DR155" s="79"/>
      <c r="DS155" s="79"/>
      <c r="DT155" s="79"/>
      <c r="DU155" s="79"/>
      <c r="DV155" s="80"/>
      <c r="DW155" s="122"/>
      <c r="DX155" s="123"/>
      <c r="DY155" s="123"/>
      <c r="DZ155" s="123"/>
      <c r="EA155" s="123"/>
      <c r="EB155" s="124"/>
      <c r="EC155" s="16"/>
      <c r="ED155" s="17"/>
      <c r="EE155" s="16"/>
      <c r="EF155" s="16"/>
      <c r="EG155" s="16"/>
      <c r="EH155" s="16"/>
      <c r="EI155" s="16"/>
      <c r="EJ155" s="16"/>
      <c r="EK155" s="16"/>
      <c r="EL155" s="16"/>
      <c r="EM155" s="16"/>
      <c r="EN155" s="23"/>
      <c r="EO155" s="69"/>
      <c r="EP155" s="70"/>
      <c r="EQ155" s="70"/>
      <c r="ER155" s="70"/>
      <c r="ES155" s="71"/>
      <c r="ET155" s="78"/>
      <c r="EU155" s="79"/>
      <c r="EV155" s="79"/>
      <c r="EW155" s="79"/>
      <c r="EX155" s="79"/>
      <c r="EY155" s="79"/>
      <c r="EZ155" s="80"/>
      <c r="FA155" s="106"/>
      <c r="FB155" s="107"/>
      <c r="FC155" s="107"/>
      <c r="FD155" s="107"/>
      <c r="FE155" s="107"/>
      <c r="FF155" s="108"/>
    </row>
    <row r="156" spans="1:162" ht="15.75" customHeight="1" hidden="1">
      <c r="A156" s="35"/>
      <c r="B156" s="44"/>
      <c r="C156" s="43"/>
      <c r="D156" s="43"/>
      <c r="E156" s="43"/>
      <c r="F156" s="43"/>
      <c r="G156" s="43"/>
      <c r="H156" s="43"/>
      <c r="I156" s="43"/>
      <c r="J156" s="43"/>
      <c r="K156" s="43"/>
      <c r="L156" s="49"/>
      <c r="M156" s="160"/>
      <c r="N156" s="161"/>
      <c r="O156" s="161"/>
      <c r="P156" s="161"/>
      <c r="Q156" s="162"/>
      <c r="R156" s="144"/>
      <c r="S156" s="145"/>
      <c r="T156" s="145"/>
      <c r="U156" s="145"/>
      <c r="V156" s="145"/>
      <c r="W156" s="145"/>
      <c r="X156" s="146"/>
      <c r="Y156" s="182"/>
      <c r="Z156" s="183"/>
      <c r="AA156" s="183"/>
      <c r="AB156" s="183"/>
      <c r="AC156" s="183"/>
      <c r="AD156" s="184"/>
      <c r="AE156" s="43"/>
      <c r="AF156" s="44"/>
      <c r="AG156" s="43"/>
      <c r="AH156" s="43"/>
      <c r="AI156" s="43"/>
      <c r="AJ156" s="43"/>
      <c r="AK156" s="43"/>
      <c r="AL156" s="43"/>
      <c r="AM156" s="43"/>
      <c r="AN156" s="43"/>
      <c r="AO156" s="43"/>
      <c r="AP156" s="49"/>
      <c r="AQ156" s="160"/>
      <c r="AR156" s="161"/>
      <c r="AS156" s="161"/>
      <c r="AT156" s="161"/>
      <c r="AU156" s="162"/>
      <c r="AV156" s="144"/>
      <c r="AW156" s="145"/>
      <c r="AX156" s="145"/>
      <c r="AY156" s="145"/>
      <c r="AZ156" s="145"/>
      <c r="BA156" s="145"/>
      <c r="BB156" s="146"/>
      <c r="BC156" s="190"/>
      <c r="BD156" s="191"/>
      <c r="BE156" s="191"/>
      <c r="BF156" s="191"/>
      <c r="BG156" s="191"/>
      <c r="BH156" s="192"/>
      <c r="BI156" s="34"/>
      <c r="BJ156" s="1"/>
      <c r="BK156" s="1"/>
      <c r="BL156" s="1"/>
      <c r="BM156" s="1"/>
      <c r="BN156" s="1"/>
      <c r="BO156" s="8"/>
      <c r="BP156" s="8"/>
      <c r="BQ156" s="8"/>
      <c r="BR156" s="8"/>
      <c r="BS156" s="8"/>
      <c r="BT156" s="8"/>
      <c r="BU156" s="8"/>
      <c r="BV156" s="8"/>
      <c r="BW156" s="8"/>
      <c r="BX156" s="8"/>
      <c r="BY156" s="8"/>
      <c r="BZ156" s="8"/>
      <c r="CA156" s="9"/>
      <c r="CB156" s="9"/>
      <c r="CZ156" s="17"/>
      <c r="DA156" s="16"/>
      <c r="DB156" s="16"/>
      <c r="DC156" s="16"/>
      <c r="DD156" s="16"/>
      <c r="DE156" s="16"/>
      <c r="DF156" s="16"/>
      <c r="DG156" s="16"/>
      <c r="DH156" s="16"/>
      <c r="DI156" s="16"/>
      <c r="DJ156" s="23"/>
      <c r="DK156" s="69"/>
      <c r="DL156" s="70"/>
      <c r="DM156" s="70"/>
      <c r="DN156" s="70"/>
      <c r="DO156" s="71"/>
      <c r="DP156" s="78"/>
      <c r="DQ156" s="79"/>
      <c r="DR156" s="79"/>
      <c r="DS156" s="79"/>
      <c r="DT156" s="79"/>
      <c r="DU156" s="79"/>
      <c r="DV156" s="80"/>
      <c r="DW156" s="122"/>
      <c r="DX156" s="123"/>
      <c r="DY156" s="123"/>
      <c r="DZ156" s="123"/>
      <c r="EA156" s="123"/>
      <c r="EB156" s="124"/>
      <c r="EC156" s="16"/>
      <c r="ED156" s="17"/>
      <c r="EE156" s="16"/>
      <c r="EF156" s="16"/>
      <c r="EG156" s="16"/>
      <c r="EH156" s="16"/>
      <c r="EI156" s="16"/>
      <c r="EJ156" s="16"/>
      <c r="EK156" s="16"/>
      <c r="EL156" s="16"/>
      <c r="EM156" s="16"/>
      <c r="EN156" s="23"/>
      <c r="EO156" s="69"/>
      <c r="EP156" s="70"/>
      <c r="EQ156" s="70"/>
      <c r="ER156" s="70"/>
      <c r="ES156" s="71"/>
      <c r="ET156" s="78"/>
      <c r="EU156" s="79"/>
      <c r="EV156" s="79"/>
      <c r="EW156" s="79"/>
      <c r="EX156" s="79"/>
      <c r="EY156" s="79"/>
      <c r="EZ156" s="80"/>
      <c r="FA156" s="106"/>
      <c r="FB156" s="107"/>
      <c r="FC156" s="107"/>
      <c r="FD156" s="107"/>
      <c r="FE156" s="107"/>
      <c r="FF156" s="108"/>
    </row>
    <row r="157" spans="1:162" ht="16.5" thickBot="1">
      <c r="A157" s="35"/>
      <c r="B157" s="150">
        <f>CZ157</f>
        <v>300</v>
      </c>
      <c r="C157" s="151"/>
      <c r="D157" s="151"/>
      <c r="E157" s="151"/>
      <c r="F157" s="151"/>
      <c r="G157" s="151"/>
      <c r="H157" s="151"/>
      <c r="I157" s="151"/>
      <c r="J157" s="151"/>
      <c r="K157" s="151"/>
      <c r="L157" s="152"/>
      <c r="M157" s="163"/>
      <c r="N157" s="164"/>
      <c r="O157" s="164"/>
      <c r="P157" s="164"/>
      <c r="Q157" s="165"/>
      <c r="R157" s="147"/>
      <c r="S157" s="148"/>
      <c r="T157" s="148"/>
      <c r="U157" s="148"/>
      <c r="V157" s="148"/>
      <c r="W157" s="148"/>
      <c r="X157" s="149"/>
      <c r="Y157" s="182"/>
      <c r="Z157" s="183"/>
      <c r="AA157" s="183"/>
      <c r="AB157" s="183"/>
      <c r="AC157" s="183"/>
      <c r="AD157" s="184"/>
      <c r="AE157" s="43"/>
      <c r="AF157" s="150">
        <f>ED157</f>
        <v>500</v>
      </c>
      <c r="AG157" s="151"/>
      <c r="AH157" s="151"/>
      <c r="AI157" s="151"/>
      <c r="AJ157" s="151"/>
      <c r="AK157" s="151"/>
      <c r="AL157" s="151"/>
      <c r="AM157" s="151"/>
      <c r="AN157" s="151"/>
      <c r="AO157" s="151"/>
      <c r="AP157" s="152"/>
      <c r="AQ157" s="163"/>
      <c r="AR157" s="164"/>
      <c r="AS157" s="164"/>
      <c r="AT157" s="164"/>
      <c r="AU157" s="165"/>
      <c r="AV157" s="147"/>
      <c r="AW157" s="148"/>
      <c r="AX157" s="148"/>
      <c r="AY157" s="148"/>
      <c r="AZ157" s="148"/>
      <c r="BA157" s="148"/>
      <c r="BB157" s="149"/>
      <c r="BC157" s="190"/>
      <c r="BD157" s="191"/>
      <c r="BE157" s="191"/>
      <c r="BF157" s="191"/>
      <c r="BG157" s="191"/>
      <c r="BH157" s="192"/>
      <c r="BI157" s="34"/>
      <c r="BJ157" s="1"/>
      <c r="BK157" s="1"/>
      <c r="BL157" s="1"/>
      <c r="BM157" s="1"/>
      <c r="BN157" s="1"/>
      <c r="BO157" s="8"/>
      <c r="BP157" s="8"/>
      <c r="BQ157" s="8"/>
      <c r="BR157" s="8"/>
      <c r="BS157" s="8"/>
      <c r="BT157" s="8"/>
      <c r="BU157" s="8"/>
      <c r="BV157" s="8"/>
      <c r="BW157" s="8"/>
      <c r="BX157" s="8"/>
      <c r="BY157" s="8"/>
      <c r="BZ157" s="8"/>
      <c r="CA157" s="9"/>
      <c r="CB157" s="9"/>
      <c r="CZ157" s="60">
        <f>ROUND(L10*0.3/100,2)</f>
        <v>300</v>
      </c>
      <c r="DA157" s="61"/>
      <c r="DB157" s="61"/>
      <c r="DC157" s="61"/>
      <c r="DD157" s="61"/>
      <c r="DE157" s="61"/>
      <c r="DF157" s="61"/>
      <c r="DG157" s="61"/>
      <c r="DH157" s="61"/>
      <c r="DI157" s="61"/>
      <c r="DJ157" s="62"/>
      <c r="DK157" s="72"/>
      <c r="DL157" s="73"/>
      <c r="DM157" s="73"/>
      <c r="DN157" s="73"/>
      <c r="DO157" s="74"/>
      <c r="DP157" s="81"/>
      <c r="DQ157" s="82"/>
      <c r="DR157" s="82"/>
      <c r="DS157" s="82"/>
      <c r="DT157" s="82"/>
      <c r="DU157" s="82"/>
      <c r="DV157" s="83"/>
      <c r="DW157" s="122"/>
      <c r="DX157" s="123"/>
      <c r="DY157" s="123"/>
      <c r="DZ157" s="123"/>
      <c r="EA157" s="123"/>
      <c r="EB157" s="124"/>
      <c r="EC157" s="16"/>
      <c r="ED157" s="60">
        <f>ROUND(L10*0.5/100,2)</f>
        <v>500</v>
      </c>
      <c r="EE157" s="61"/>
      <c r="EF157" s="61"/>
      <c r="EG157" s="61"/>
      <c r="EH157" s="61"/>
      <c r="EI157" s="61"/>
      <c r="EJ157" s="61"/>
      <c r="EK157" s="61"/>
      <c r="EL157" s="61"/>
      <c r="EM157" s="61"/>
      <c r="EN157" s="62"/>
      <c r="EO157" s="72"/>
      <c r="EP157" s="73"/>
      <c r="EQ157" s="73"/>
      <c r="ER157" s="73"/>
      <c r="ES157" s="74"/>
      <c r="ET157" s="81"/>
      <c r="EU157" s="82"/>
      <c r="EV157" s="82"/>
      <c r="EW157" s="82"/>
      <c r="EX157" s="82"/>
      <c r="EY157" s="82"/>
      <c r="EZ157" s="83"/>
      <c r="FA157" s="106"/>
      <c r="FB157" s="107"/>
      <c r="FC157" s="107"/>
      <c r="FD157" s="107"/>
      <c r="FE157" s="107"/>
      <c r="FF157" s="108"/>
    </row>
    <row r="158" spans="1:162" ht="15.75" customHeight="1" hidden="1">
      <c r="A158" s="35"/>
      <c r="B158" s="44"/>
      <c r="C158" s="43"/>
      <c r="D158" s="43"/>
      <c r="E158" s="43"/>
      <c r="F158" s="43"/>
      <c r="G158" s="43"/>
      <c r="H158" s="43"/>
      <c r="I158" s="43"/>
      <c r="J158" s="43"/>
      <c r="K158" s="43"/>
      <c r="L158" s="43"/>
      <c r="M158" s="45"/>
      <c r="N158" s="45"/>
      <c r="O158" s="45"/>
      <c r="P158" s="45"/>
      <c r="Q158" s="45"/>
      <c r="R158" s="59"/>
      <c r="S158" s="59"/>
      <c r="T158" s="59"/>
      <c r="U158" s="59"/>
      <c r="V158" s="59"/>
      <c r="W158" s="59"/>
      <c r="X158" s="59"/>
      <c r="Y158" s="182"/>
      <c r="Z158" s="183"/>
      <c r="AA158" s="183"/>
      <c r="AB158" s="183"/>
      <c r="AC158" s="183"/>
      <c r="AD158" s="184"/>
      <c r="AE158" s="43"/>
      <c r="AF158" s="44"/>
      <c r="AG158" s="43"/>
      <c r="AH158" s="43"/>
      <c r="AI158" s="43"/>
      <c r="AJ158" s="43"/>
      <c r="AK158" s="43"/>
      <c r="AL158" s="43"/>
      <c r="AM158" s="43"/>
      <c r="AN158" s="43"/>
      <c r="AO158" s="43"/>
      <c r="AP158" s="43"/>
      <c r="AQ158" s="45"/>
      <c r="AR158" s="45"/>
      <c r="AS158" s="45"/>
      <c r="AT158" s="45"/>
      <c r="AU158" s="45"/>
      <c r="AV158" s="59"/>
      <c r="AW158" s="59"/>
      <c r="AX158" s="59"/>
      <c r="AY158" s="59"/>
      <c r="AZ158" s="59"/>
      <c r="BA158" s="59"/>
      <c r="BB158" s="59"/>
      <c r="BC158" s="190"/>
      <c r="BD158" s="191"/>
      <c r="BE158" s="191"/>
      <c r="BF158" s="191"/>
      <c r="BG158" s="191"/>
      <c r="BH158" s="192"/>
      <c r="BI158" s="34"/>
      <c r="BJ158" s="1"/>
      <c r="BK158" s="1"/>
      <c r="BL158" s="1"/>
      <c r="BM158" s="1"/>
      <c r="BN158" s="1"/>
      <c r="BO158" s="8"/>
      <c r="BP158" s="8"/>
      <c r="BQ158" s="8"/>
      <c r="BR158" s="8"/>
      <c r="BS158" s="8"/>
      <c r="BT158" s="8"/>
      <c r="BU158" s="8"/>
      <c r="BV158" s="8"/>
      <c r="BW158" s="8"/>
      <c r="BX158" s="8"/>
      <c r="BY158" s="8"/>
      <c r="BZ158" s="8"/>
      <c r="CA158" s="9"/>
      <c r="CB158" s="9"/>
      <c r="CZ158" s="17"/>
      <c r="DA158" s="16"/>
      <c r="DB158" s="16"/>
      <c r="DC158" s="16"/>
      <c r="DD158" s="16"/>
      <c r="DE158" s="16"/>
      <c r="DF158" s="16"/>
      <c r="DG158" s="16"/>
      <c r="DH158" s="16"/>
      <c r="DI158" s="16"/>
      <c r="DJ158" s="16"/>
      <c r="DK158" s="18"/>
      <c r="DL158" s="18"/>
      <c r="DM158" s="18"/>
      <c r="DN158" s="18"/>
      <c r="DO158" s="18"/>
      <c r="DP158" s="19"/>
      <c r="DQ158" s="19"/>
      <c r="DR158" s="19"/>
      <c r="DS158" s="19"/>
      <c r="DT158" s="19"/>
      <c r="DU158" s="19"/>
      <c r="DV158" s="19"/>
      <c r="DW158" s="122"/>
      <c r="DX158" s="123"/>
      <c r="DY158" s="123"/>
      <c r="DZ158" s="123"/>
      <c r="EA158" s="123"/>
      <c r="EB158" s="124"/>
      <c r="EC158" s="16"/>
      <c r="ED158" s="17"/>
      <c r="EE158" s="16"/>
      <c r="EF158" s="16"/>
      <c r="EG158" s="16"/>
      <c r="EH158" s="16"/>
      <c r="EI158" s="16"/>
      <c r="EJ158" s="16"/>
      <c r="EK158" s="16"/>
      <c r="EL158" s="16"/>
      <c r="EM158" s="16"/>
      <c r="EN158" s="16"/>
      <c r="EO158" s="18"/>
      <c r="EP158" s="18"/>
      <c r="EQ158" s="18"/>
      <c r="ER158" s="18"/>
      <c r="ES158" s="18"/>
      <c r="ET158" s="16"/>
      <c r="EU158" s="16"/>
      <c r="EV158" s="16"/>
      <c r="EW158" s="16"/>
      <c r="EX158" s="16"/>
      <c r="EY158" s="16"/>
      <c r="EZ158" s="16"/>
      <c r="FA158" s="106"/>
      <c r="FB158" s="107"/>
      <c r="FC158" s="107"/>
      <c r="FD158" s="107"/>
      <c r="FE158" s="107"/>
      <c r="FF158" s="108"/>
    </row>
    <row r="159" spans="1:162" ht="15.75" customHeight="1" hidden="1">
      <c r="A159" s="35"/>
      <c r="B159" s="44"/>
      <c r="C159" s="43"/>
      <c r="D159" s="43"/>
      <c r="E159" s="43"/>
      <c r="F159" s="43"/>
      <c r="G159" s="43"/>
      <c r="H159" s="43"/>
      <c r="I159" s="43"/>
      <c r="J159" s="43"/>
      <c r="K159" s="43"/>
      <c r="L159" s="43"/>
      <c r="M159" s="45"/>
      <c r="N159" s="45"/>
      <c r="O159" s="45"/>
      <c r="P159" s="45"/>
      <c r="Q159" s="45"/>
      <c r="R159" s="59"/>
      <c r="S159" s="59"/>
      <c r="T159" s="59"/>
      <c r="U159" s="59"/>
      <c r="V159" s="59"/>
      <c r="W159" s="59"/>
      <c r="X159" s="59"/>
      <c r="Y159" s="182"/>
      <c r="Z159" s="183"/>
      <c r="AA159" s="183"/>
      <c r="AB159" s="183"/>
      <c r="AC159" s="183"/>
      <c r="AD159" s="184"/>
      <c r="AE159" s="43"/>
      <c r="AF159" s="44"/>
      <c r="AG159" s="43"/>
      <c r="AH159" s="43"/>
      <c r="AI159" s="43"/>
      <c r="AJ159" s="43"/>
      <c r="AK159" s="43"/>
      <c r="AL159" s="43"/>
      <c r="AM159" s="43"/>
      <c r="AN159" s="43"/>
      <c r="AO159" s="43"/>
      <c r="AP159" s="43"/>
      <c r="AQ159" s="45"/>
      <c r="AR159" s="45"/>
      <c r="AS159" s="45"/>
      <c r="AT159" s="45"/>
      <c r="AU159" s="45"/>
      <c r="AV159" s="59"/>
      <c r="AW159" s="59"/>
      <c r="AX159" s="59"/>
      <c r="AY159" s="59"/>
      <c r="AZ159" s="59"/>
      <c r="BA159" s="59"/>
      <c r="BB159" s="59"/>
      <c r="BC159" s="190"/>
      <c r="BD159" s="191"/>
      <c r="BE159" s="191"/>
      <c r="BF159" s="191"/>
      <c r="BG159" s="191"/>
      <c r="BH159" s="192"/>
      <c r="BI159" s="34"/>
      <c r="BJ159" s="1"/>
      <c r="BK159" s="1"/>
      <c r="BL159" s="1"/>
      <c r="BM159" s="1"/>
      <c r="BN159" s="1"/>
      <c r="BO159" s="8"/>
      <c r="BP159" s="8"/>
      <c r="BQ159" s="8"/>
      <c r="BR159" s="8"/>
      <c r="BS159" s="8"/>
      <c r="BT159" s="8"/>
      <c r="BU159" s="8"/>
      <c r="BV159" s="8"/>
      <c r="BW159" s="8"/>
      <c r="BX159" s="8"/>
      <c r="BY159" s="8"/>
      <c r="BZ159" s="8"/>
      <c r="CA159" s="9"/>
      <c r="CB159" s="9"/>
      <c r="CZ159" s="17"/>
      <c r="DA159" s="16"/>
      <c r="DB159" s="16"/>
      <c r="DC159" s="16"/>
      <c r="DD159" s="16"/>
      <c r="DE159" s="16"/>
      <c r="DF159" s="16"/>
      <c r="DG159" s="16"/>
      <c r="DH159" s="16"/>
      <c r="DI159" s="16"/>
      <c r="DJ159" s="16"/>
      <c r="DK159" s="18"/>
      <c r="DL159" s="18"/>
      <c r="DM159" s="18"/>
      <c r="DN159" s="18"/>
      <c r="DO159" s="18"/>
      <c r="DP159" s="19"/>
      <c r="DQ159" s="19"/>
      <c r="DR159" s="19"/>
      <c r="DS159" s="19"/>
      <c r="DT159" s="19"/>
      <c r="DU159" s="19"/>
      <c r="DV159" s="19"/>
      <c r="DW159" s="122"/>
      <c r="DX159" s="123"/>
      <c r="DY159" s="123"/>
      <c r="DZ159" s="123"/>
      <c r="EA159" s="123"/>
      <c r="EB159" s="124"/>
      <c r="EC159" s="16"/>
      <c r="ED159" s="17"/>
      <c r="EE159" s="16"/>
      <c r="EF159" s="16"/>
      <c r="EG159" s="16"/>
      <c r="EH159" s="16"/>
      <c r="EI159" s="16"/>
      <c r="EJ159" s="16"/>
      <c r="EK159" s="16"/>
      <c r="EL159" s="16"/>
      <c r="EM159" s="16"/>
      <c r="EN159" s="16"/>
      <c r="EO159" s="18"/>
      <c r="EP159" s="18"/>
      <c r="EQ159" s="18"/>
      <c r="ER159" s="18"/>
      <c r="ES159" s="18"/>
      <c r="ET159" s="16"/>
      <c r="EU159" s="16"/>
      <c r="EV159" s="16"/>
      <c r="EW159" s="16"/>
      <c r="EX159" s="16"/>
      <c r="EY159" s="16"/>
      <c r="EZ159" s="16"/>
      <c r="FA159" s="106"/>
      <c r="FB159" s="107"/>
      <c r="FC159" s="107"/>
      <c r="FD159" s="107"/>
      <c r="FE159" s="107"/>
      <c r="FF159" s="108"/>
    </row>
    <row r="160" spans="1:162" ht="15.75">
      <c r="A160" s="35"/>
      <c r="B160" s="156">
        <f>CZ160</f>
        <v>0.005</v>
      </c>
      <c r="C160" s="154"/>
      <c r="D160" s="154"/>
      <c r="E160" s="154"/>
      <c r="F160" s="154"/>
      <c r="G160" s="154"/>
      <c r="H160" s="154"/>
      <c r="I160" s="154"/>
      <c r="J160" s="154"/>
      <c r="K160" s="154"/>
      <c r="L160" s="155"/>
      <c r="M160" s="157">
        <f>DK160</f>
        <v>0.052000000000000005</v>
      </c>
      <c r="N160" s="158"/>
      <c r="O160" s="158"/>
      <c r="P160" s="158"/>
      <c r="Q160" s="159"/>
      <c r="R160" s="141">
        <f>DP160</f>
        <v>5200</v>
      </c>
      <c r="S160" s="142"/>
      <c r="T160" s="142"/>
      <c r="U160" s="142"/>
      <c r="V160" s="142"/>
      <c r="W160" s="142"/>
      <c r="X160" s="143"/>
      <c r="Y160" s="182"/>
      <c r="Z160" s="183"/>
      <c r="AA160" s="183"/>
      <c r="AB160" s="183"/>
      <c r="AC160" s="183"/>
      <c r="AD160" s="184"/>
      <c r="AE160" s="43"/>
      <c r="AF160" s="153">
        <f>ED160</f>
        <v>0.01</v>
      </c>
      <c r="AG160" s="154"/>
      <c r="AH160" s="154"/>
      <c r="AI160" s="154"/>
      <c r="AJ160" s="154"/>
      <c r="AK160" s="154"/>
      <c r="AL160" s="154"/>
      <c r="AM160" s="154"/>
      <c r="AN160" s="154"/>
      <c r="AO160" s="154"/>
      <c r="AP160" s="155"/>
      <c r="AQ160" s="157">
        <f>EO160</f>
        <v>0.0468</v>
      </c>
      <c r="AR160" s="158"/>
      <c r="AS160" s="158"/>
      <c r="AT160" s="158"/>
      <c r="AU160" s="159"/>
      <c r="AV160" s="141">
        <f>ET160</f>
        <v>4680</v>
      </c>
      <c r="AW160" s="142"/>
      <c r="AX160" s="142"/>
      <c r="AY160" s="142"/>
      <c r="AZ160" s="142"/>
      <c r="BA160" s="142"/>
      <c r="BB160" s="143"/>
      <c r="BC160" s="190"/>
      <c r="BD160" s="191"/>
      <c r="BE160" s="191"/>
      <c r="BF160" s="191"/>
      <c r="BG160" s="191"/>
      <c r="BH160" s="192"/>
      <c r="BI160" s="34"/>
      <c r="BJ160" s="1"/>
      <c r="BK160" s="1"/>
      <c r="BL160" s="1"/>
      <c r="BM160" s="1"/>
      <c r="BN160" s="1"/>
      <c r="BO160" s="8"/>
      <c r="BP160" s="8"/>
      <c r="BQ160" s="8"/>
      <c r="BR160" s="8"/>
      <c r="BS160" s="8"/>
      <c r="BT160" s="8"/>
      <c r="BU160" s="8"/>
      <c r="BV160" s="8"/>
      <c r="BW160" s="8"/>
      <c r="BX160" s="8"/>
      <c r="BY160" s="8"/>
      <c r="BZ160" s="8"/>
      <c r="CA160" s="9"/>
      <c r="CB160" s="9"/>
      <c r="CZ160" s="84">
        <v>0.005</v>
      </c>
      <c r="DA160" s="64"/>
      <c r="DB160" s="64"/>
      <c r="DC160" s="64"/>
      <c r="DD160" s="64"/>
      <c r="DE160" s="64"/>
      <c r="DF160" s="64"/>
      <c r="DG160" s="64"/>
      <c r="DH160" s="64"/>
      <c r="DI160" s="64"/>
      <c r="DJ160" s="65"/>
      <c r="DK160" s="85">
        <f>BR127/100</f>
        <v>0.052000000000000005</v>
      </c>
      <c r="DL160" s="86"/>
      <c r="DM160" s="86"/>
      <c r="DN160" s="86"/>
      <c r="DO160" s="87"/>
      <c r="DP160" s="75">
        <f>ROUND(L10*DK160,2)</f>
        <v>5200</v>
      </c>
      <c r="DQ160" s="76"/>
      <c r="DR160" s="76"/>
      <c r="DS160" s="76"/>
      <c r="DT160" s="76"/>
      <c r="DU160" s="76"/>
      <c r="DV160" s="77"/>
      <c r="DW160" s="122"/>
      <c r="DX160" s="123"/>
      <c r="DY160" s="123"/>
      <c r="DZ160" s="123"/>
      <c r="EA160" s="123"/>
      <c r="EB160" s="124"/>
      <c r="EC160" s="16"/>
      <c r="ED160" s="63">
        <v>0.01</v>
      </c>
      <c r="EE160" s="64"/>
      <c r="EF160" s="64"/>
      <c r="EG160" s="64"/>
      <c r="EH160" s="64"/>
      <c r="EI160" s="64"/>
      <c r="EJ160" s="64"/>
      <c r="EK160" s="64"/>
      <c r="EL160" s="64"/>
      <c r="EM160" s="64"/>
      <c r="EN160" s="65"/>
      <c r="EO160" s="66">
        <f>ROUND(DK160*0.9,4)</f>
        <v>0.0468</v>
      </c>
      <c r="EP160" s="67"/>
      <c r="EQ160" s="67"/>
      <c r="ER160" s="67"/>
      <c r="ES160" s="68"/>
      <c r="ET160" s="75">
        <f>ROUND(L10*EO160,2)</f>
        <v>4680</v>
      </c>
      <c r="EU160" s="76"/>
      <c r="EV160" s="76"/>
      <c r="EW160" s="76"/>
      <c r="EX160" s="76"/>
      <c r="EY160" s="76"/>
      <c r="EZ160" s="77"/>
      <c r="FA160" s="106"/>
      <c r="FB160" s="107"/>
      <c r="FC160" s="107"/>
      <c r="FD160" s="107"/>
      <c r="FE160" s="107"/>
      <c r="FF160" s="108"/>
    </row>
    <row r="161" spans="1:162" ht="15.75" customHeight="1" hidden="1">
      <c r="A161" s="35"/>
      <c r="B161" s="44"/>
      <c r="C161" s="43"/>
      <c r="D161" s="43"/>
      <c r="E161" s="43"/>
      <c r="F161" s="43"/>
      <c r="G161" s="43"/>
      <c r="H161" s="43"/>
      <c r="I161" s="43"/>
      <c r="J161" s="43"/>
      <c r="K161" s="43"/>
      <c r="L161" s="49"/>
      <c r="M161" s="160"/>
      <c r="N161" s="161"/>
      <c r="O161" s="161"/>
      <c r="P161" s="161"/>
      <c r="Q161" s="162"/>
      <c r="R161" s="144"/>
      <c r="S161" s="145"/>
      <c r="T161" s="145"/>
      <c r="U161" s="145"/>
      <c r="V161" s="145"/>
      <c r="W161" s="145"/>
      <c r="X161" s="146"/>
      <c r="Y161" s="182"/>
      <c r="Z161" s="183"/>
      <c r="AA161" s="183"/>
      <c r="AB161" s="183"/>
      <c r="AC161" s="183"/>
      <c r="AD161" s="184"/>
      <c r="AE161" s="43"/>
      <c r="AF161" s="44"/>
      <c r="AG161" s="43"/>
      <c r="AH161" s="43"/>
      <c r="AI161" s="43"/>
      <c r="AJ161" s="43"/>
      <c r="AK161" s="43"/>
      <c r="AL161" s="43"/>
      <c r="AM161" s="43"/>
      <c r="AN161" s="43"/>
      <c r="AO161" s="43"/>
      <c r="AP161" s="49"/>
      <c r="AQ161" s="160"/>
      <c r="AR161" s="161"/>
      <c r="AS161" s="161"/>
      <c r="AT161" s="161"/>
      <c r="AU161" s="162"/>
      <c r="AV161" s="144"/>
      <c r="AW161" s="145"/>
      <c r="AX161" s="145"/>
      <c r="AY161" s="145"/>
      <c r="AZ161" s="145"/>
      <c r="BA161" s="145"/>
      <c r="BB161" s="146"/>
      <c r="BC161" s="190"/>
      <c r="BD161" s="191"/>
      <c r="BE161" s="191"/>
      <c r="BF161" s="191"/>
      <c r="BG161" s="191"/>
      <c r="BH161" s="192"/>
      <c r="BI161" s="34"/>
      <c r="BJ161" s="1"/>
      <c r="BK161" s="1"/>
      <c r="BL161" s="1"/>
      <c r="BM161" s="1"/>
      <c r="BN161" s="1"/>
      <c r="BO161" s="8"/>
      <c r="BP161" s="8"/>
      <c r="BQ161" s="8"/>
      <c r="BR161" s="8"/>
      <c r="BS161" s="8"/>
      <c r="BT161" s="8"/>
      <c r="BU161" s="8"/>
      <c r="BV161" s="8"/>
      <c r="BW161" s="8"/>
      <c r="BX161" s="8"/>
      <c r="BY161" s="8"/>
      <c r="BZ161" s="8"/>
      <c r="CA161" s="9"/>
      <c r="CB161" s="9"/>
      <c r="CZ161" s="17"/>
      <c r="DA161" s="16"/>
      <c r="DB161" s="16"/>
      <c r="DC161" s="16"/>
      <c r="DD161" s="16"/>
      <c r="DE161" s="16"/>
      <c r="DF161" s="16"/>
      <c r="DG161" s="16"/>
      <c r="DH161" s="16"/>
      <c r="DI161" s="16"/>
      <c r="DJ161" s="23"/>
      <c r="DK161" s="88"/>
      <c r="DL161" s="89"/>
      <c r="DM161" s="89"/>
      <c r="DN161" s="89"/>
      <c r="DO161" s="90"/>
      <c r="DP161" s="78"/>
      <c r="DQ161" s="79"/>
      <c r="DR161" s="79"/>
      <c r="DS161" s="79"/>
      <c r="DT161" s="79"/>
      <c r="DU161" s="79"/>
      <c r="DV161" s="80"/>
      <c r="DW161" s="122"/>
      <c r="DX161" s="123"/>
      <c r="DY161" s="123"/>
      <c r="DZ161" s="123"/>
      <c r="EA161" s="123"/>
      <c r="EB161" s="124"/>
      <c r="EC161" s="16"/>
      <c r="ED161" s="17"/>
      <c r="EE161" s="16"/>
      <c r="EF161" s="16"/>
      <c r="EG161" s="16"/>
      <c r="EH161" s="16"/>
      <c r="EI161" s="16"/>
      <c r="EJ161" s="16"/>
      <c r="EK161" s="16"/>
      <c r="EL161" s="16"/>
      <c r="EM161" s="16"/>
      <c r="EN161" s="23"/>
      <c r="EO161" s="69"/>
      <c r="EP161" s="70"/>
      <c r="EQ161" s="70"/>
      <c r="ER161" s="70"/>
      <c r="ES161" s="71"/>
      <c r="ET161" s="78"/>
      <c r="EU161" s="79"/>
      <c r="EV161" s="79"/>
      <c r="EW161" s="79"/>
      <c r="EX161" s="79"/>
      <c r="EY161" s="79"/>
      <c r="EZ161" s="80"/>
      <c r="FA161" s="106"/>
      <c r="FB161" s="107"/>
      <c r="FC161" s="107"/>
      <c r="FD161" s="107"/>
      <c r="FE161" s="107"/>
      <c r="FF161" s="108"/>
    </row>
    <row r="162" spans="1:162" ht="15.75" customHeight="1" hidden="1">
      <c r="A162" s="35"/>
      <c r="B162" s="44"/>
      <c r="C162" s="43"/>
      <c r="D162" s="43"/>
      <c r="E162" s="43"/>
      <c r="F162" s="43"/>
      <c r="G162" s="43"/>
      <c r="H162" s="43"/>
      <c r="I162" s="43"/>
      <c r="J162" s="43"/>
      <c r="K162" s="43"/>
      <c r="L162" s="49"/>
      <c r="M162" s="160"/>
      <c r="N162" s="161"/>
      <c r="O162" s="161"/>
      <c r="P162" s="161"/>
      <c r="Q162" s="162"/>
      <c r="R162" s="144"/>
      <c r="S162" s="145"/>
      <c r="T162" s="145"/>
      <c r="U162" s="145"/>
      <c r="V162" s="145"/>
      <c r="W162" s="145"/>
      <c r="X162" s="146"/>
      <c r="Y162" s="182"/>
      <c r="Z162" s="183"/>
      <c r="AA162" s="183"/>
      <c r="AB162" s="183"/>
      <c r="AC162" s="183"/>
      <c r="AD162" s="184"/>
      <c r="AE162" s="43"/>
      <c r="AF162" s="44"/>
      <c r="AG162" s="43"/>
      <c r="AH162" s="43"/>
      <c r="AI162" s="43"/>
      <c r="AJ162" s="43"/>
      <c r="AK162" s="43"/>
      <c r="AL162" s="43"/>
      <c r="AM162" s="43"/>
      <c r="AN162" s="43"/>
      <c r="AO162" s="43"/>
      <c r="AP162" s="49"/>
      <c r="AQ162" s="160"/>
      <c r="AR162" s="161"/>
      <c r="AS162" s="161"/>
      <c r="AT162" s="161"/>
      <c r="AU162" s="162"/>
      <c r="AV162" s="144"/>
      <c r="AW162" s="145"/>
      <c r="AX162" s="145"/>
      <c r="AY162" s="145"/>
      <c r="AZ162" s="145"/>
      <c r="BA162" s="145"/>
      <c r="BB162" s="146"/>
      <c r="BC162" s="190"/>
      <c r="BD162" s="191"/>
      <c r="BE162" s="191"/>
      <c r="BF162" s="191"/>
      <c r="BG162" s="191"/>
      <c r="BH162" s="192"/>
      <c r="BI162" s="34"/>
      <c r="BJ162" s="1"/>
      <c r="BK162" s="1"/>
      <c r="BL162" s="1"/>
      <c r="BM162" s="1"/>
      <c r="BN162" s="1"/>
      <c r="BO162" s="8"/>
      <c r="BP162" s="8"/>
      <c r="BQ162" s="8"/>
      <c r="BR162" s="8"/>
      <c r="BS162" s="8"/>
      <c r="BT162" s="8"/>
      <c r="BU162" s="8"/>
      <c r="BV162" s="8"/>
      <c r="BW162" s="8"/>
      <c r="BX162" s="8"/>
      <c r="BY162" s="8"/>
      <c r="BZ162" s="8"/>
      <c r="CA162" s="9"/>
      <c r="CB162" s="9"/>
      <c r="CZ162" s="17"/>
      <c r="DA162" s="16"/>
      <c r="DB162" s="16"/>
      <c r="DC162" s="16"/>
      <c r="DD162" s="16"/>
      <c r="DE162" s="16"/>
      <c r="DF162" s="16"/>
      <c r="DG162" s="16"/>
      <c r="DH162" s="16"/>
      <c r="DI162" s="16"/>
      <c r="DJ162" s="23"/>
      <c r="DK162" s="88"/>
      <c r="DL162" s="89"/>
      <c r="DM162" s="89"/>
      <c r="DN162" s="89"/>
      <c r="DO162" s="90"/>
      <c r="DP162" s="78"/>
      <c r="DQ162" s="79"/>
      <c r="DR162" s="79"/>
      <c r="DS162" s="79"/>
      <c r="DT162" s="79"/>
      <c r="DU162" s="79"/>
      <c r="DV162" s="80"/>
      <c r="DW162" s="122"/>
      <c r="DX162" s="123"/>
      <c r="DY162" s="123"/>
      <c r="DZ162" s="123"/>
      <c r="EA162" s="123"/>
      <c r="EB162" s="124"/>
      <c r="EC162" s="16"/>
      <c r="ED162" s="17"/>
      <c r="EE162" s="16"/>
      <c r="EF162" s="16"/>
      <c r="EG162" s="16"/>
      <c r="EH162" s="16"/>
      <c r="EI162" s="16"/>
      <c r="EJ162" s="16"/>
      <c r="EK162" s="16"/>
      <c r="EL162" s="16"/>
      <c r="EM162" s="16"/>
      <c r="EN162" s="23"/>
      <c r="EO162" s="69"/>
      <c r="EP162" s="70"/>
      <c r="EQ162" s="70"/>
      <c r="ER162" s="70"/>
      <c r="ES162" s="71"/>
      <c r="ET162" s="78"/>
      <c r="EU162" s="79"/>
      <c r="EV162" s="79"/>
      <c r="EW162" s="79"/>
      <c r="EX162" s="79"/>
      <c r="EY162" s="79"/>
      <c r="EZ162" s="80"/>
      <c r="FA162" s="106"/>
      <c r="FB162" s="107"/>
      <c r="FC162" s="107"/>
      <c r="FD162" s="107"/>
      <c r="FE162" s="107"/>
      <c r="FF162" s="108"/>
    </row>
    <row r="163" spans="1:162" ht="16.5" thickBot="1">
      <c r="A163" s="35"/>
      <c r="B163" s="150">
        <f>CZ163</f>
        <v>500</v>
      </c>
      <c r="C163" s="151"/>
      <c r="D163" s="151"/>
      <c r="E163" s="151"/>
      <c r="F163" s="151"/>
      <c r="G163" s="151"/>
      <c r="H163" s="151"/>
      <c r="I163" s="151"/>
      <c r="J163" s="151"/>
      <c r="K163" s="151"/>
      <c r="L163" s="152"/>
      <c r="M163" s="163"/>
      <c r="N163" s="164"/>
      <c r="O163" s="164"/>
      <c r="P163" s="164"/>
      <c r="Q163" s="165"/>
      <c r="R163" s="147"/>
      <c r="S163" s="148"/>
      <c r="T163" s="148"/>
      <c r="U163" s="148"/>
      <c r="V163" s="148"/>
      <c r="W163" s="148"/>
      <c r="X163" s="149"/>
      <c r="Y163" s="182"/>
      <c r="Z163" s="183"/>
      <c r="AA163" s="183"/>
      <c r="AB163" s="183"/>
      <c r="AC163" s="183"/>
      <c r="AD163" s="184"/>
      <c r="AE163" s="43"/>
      <c r="AF163" s="150">
        <f>ED163</f>
        <v>1000</v>
      </c>
      <c r="AG163" s="151"/>
      <c r="AH163" s="151"/>
      <c r="AI163" s="151"/>
      <c r="AJ163" s="151"/>
      <c r="AK163" s="151"/>
      <c r="AL163" s="151"/>
      <c r="AM163" s="151"/>
      <c r="AN163" s="151"/>
      <c r="AO163" s="151"/>
      <c r="AP163" s="152"/>
      <c r="AQ163" s="163"/>
      <c r="AR163" s="164"/>
      <c r="AS163" s="164"/>
      <c r="AT163" s="164"/>
      <c r="AU163" s="165"/>
      <c r="AV163" s="147"/>
      <c r="AW163" s="148"/>
      <c r="AX163" s="148"/>
      <c r="AY163" s="148"/>
      <c r="AZ163" s="148"/>
      <c r="BA163" s="148"/>
      <c r="BB163" s="149"/>
      <c r="BC163" s="190"/>
      <c r="BD163" s="191"/>
      <c r="BE163" s="191"/>
      <c r="BF163" s="191"/>
      <c r="BG163" s="191"/>
      <c r="BH163" s="192"/>
      <c r="BI163" s="34"/>
      <c r="BJ163" s="1"/>
      <c r="BK163" s="1"/>
      <c r="BL163" s="1"/>
      <c r="BM163" s="1"/>
      <c r="BN163" s="1"/>
      <c r="BO163" s="8"/>
      <c r="BP163" s="8"/>
      <c r="BQ163" s="8"/>
      <c r="BR163" s="8"/>
      <c r="BS163" s="8"/>
      <c r="BT163" s="8"/>
      <c r="BU163" s="8"/>
      <c r="BV163" s="8"/>
      <c r="BW163" s="8"/>
      <c r="BX163" s="8"/>
      <c r="BY163" s="8"/>
      <c r="BZ163" s="8"/>
      <c r="CA163" s="9"/>
      <c r="CB163" s="9"/>
      <c r="CZ163" s="60">
        <f>ROUND(L10*0.5/100,2)</f>
        <v>500</v>
      </c>
      <c r="DA163" s="61"/>
      <c r="DB163" s="61"/>
      <c r="DC163" s="61"/>
      <c r="DD163" s="61"/>
      <c r="DE163" s="61"/>
      <c r="DF163" s="61"/>
      <c r="DG163" s="61"/>
      <c r="DH163" s="61"/>
      <c r="DI163" s="61"/>
      <c r="DJ163" s="62"/>
      <c r="DK163" s="91"/>
      <c r="DL163" s="92"/>
      <c r="DM163" s="92"/>
      <c r="DN163" s="92"/>
      <c r="DO163" s="93"/>
      <c r="DP163" s="81"/>
      <c r="DQ163" s="82"/>
      <c r="DR163" s="82"/>
      <c r="DS163" s="82"/>
      <c r="DT163" s="82"/>
      <c r="DU163" s="82"/>
      <c r="DV163" s="83"/>
      <c r="DW163" s="122"/>
      <c r="DX163" s="123"/>
      <c r="DY163" s="123"/>
      <c r="DZ163" s="123"/>
      <c r="EA163" s="123"/>
      <c r="EB163" s="124"/>
      <c r="EC163" s="16"/>
      <c r="ED163" s="60">
        <f>ROUND(L10*1/100,2)</f>
        <v>1000</v>
      </c>
      <c r="EE163" s="61"/>
      <c r="EF163" s="61"/>
      <c r="EG163" s="61"/>
      <c r="EH163" s="61"/>
      <c r="EI163" s="61"/>
      <c r="EJ163" s="61"/>
      <c r="EK163" s="61"/>
      <c r="EL163" s="61"/>
      <c r="EM163" s="61"/>
      <c r="EN163" s="62"/>
      <c r="EO163" s="72"/>
      <c r="EP163" s="73"/>
      <c r="EQ163" s="73"/>
      <c r="ER163" s="73"/>
      <c r="ES163" s="74"/>
      <c r="ET163" s="81"/>
      <c r="EU163" s="82"/>
      <c r="EV163" s="82"/>
      <c r="EW163" s="82"/>
      <c r="EX163" s="82"/>
      <c r="EY163" s="82"/>
      <c r="EZ163" s="83"/>
      <c r="FA163" s="106"/>
      <c r="FB163" s="107"/>
      <c r="FC163" s="107"/>
      <c r="FD163" s="107"/>
      <c r="FE163" s="107"/>
      <c r="FF163" s="108"/>
    </row>
    <row r="164" spans="1:162" ht="15.75" customHeight="1" hidden="1">
      <c r="A164" s="35"/>
      <c r="B164" s="44"/>
      <c r="C164" s="43"/>
      <c r="D164" s="43"/>
      <c r="E164" s="43"/>
      <c r="F164" s="43"/>
      <c r="G164" s="43"/>
      <c r="H164" s="43"/>
      <c r="I164" s="43"/>
      <c r="J164" s="43"/>
      <c r="K164" s="43"/>
      <c r="L164" s="43"/>
      <c r="M164" s="45"/>
      <c r="N164" s="45"/>
      <c r="O164" s="45"/>
      <c r="P164" s="45"/>
      <c r="Q164" s="45"/>
      <c r="R164" s="59"/>
      <c r="S164" s="59"/>
      <c r="T164" s="59"/>
      <c r="U164" s="59"/>
      <c r="V164" s="59"/>
      <c r="W164" s="59"/>
      <c r="X164" s="59"/>
      <c r="Y164" s="182"/>
      <c r="Z164" s="183"/>
      <c r="AA164" s="183"/>
      <c r="AB164" s="183"/>
      <c r="AC164" s="183"/>
      <c r="AD164" s="184"/>
      <c r="AE164" s="43"/>
      <c r="AF164" s="44"/>
      <c r="AG164" s="43"/>
      <c r="AH164" s="43"/>
      <c r="AI164" s="43"/>
      <c r="AJ164" s="43"/>
      <c r="AK164" s="43"/>
      <c r="AL164" s="43"/>
      <c r="AM164" s="43"/>
      <c r="AN164" s="43"/>
      <c r="AO164" s="43"/>
      <c r="AP164" s="43"/>
      <c r="AQ164" s="45"/>
      <c r="AR164" s="45"/>
      <c r="AS164" s="45"/>
      <c r="AT164" s="45"/>
      <c r="AU164" s="45"/>
      <c r="AV164" s="59"/>
      <c r="AW164" s="59"/>
      <c r="AX164" s="59"/>
      <c r="AY164" s="59"/>
      <c r="AZ164" s="59"/>
      <c r="BA164" s="59"/>
      <c r="BB164" s="59"/>
      <c r="BC164" s="190"/>
      <c r="BD164" s="191"/>
      <c r="BE164" s="191"/>
      <c r="BF164" s="191"/>
      <c r="BG164" s="191"/>
      <c r="BH164" s="192"/>
      <c r="BI164" s="34"/>
      <c r="BJ164" s="1"/>
      <c r="BK164" s="1"/>
      <c r="BL164" s="1"/>
      <c r="BM164" s="1"/>
      <c r="BN164" s="1"/>
      <c r="BO164" s="8"/>
      <c r="BP164" s="8"/>
      <c r="BQ164" s="8"/>
      <c r="BR164" s="8"/>
      <c r="BS164" s="8"/>
      <c r="BT164" s="8"/>
      <c r="BU164" s="8"/>
      <c r="BV164" s="8"/>
      <c r="BW164" s="8"/>
      <c r="BX164" s="8"/>
      <c r="BY164" s="8"/>
      <c r="BZ164" s="8"/>
      <c r="CA164" s="9"/>
      <c r="CB164" s="9"/>
      <c r="CZ164" s="17"/>
      <c r="DA164" s="16"/>
      <c r="DB164" s="16"/>
      <c r="DC164" s="16"/>
      <c r="DD164" s="16"/>
      <c r="DE164" s="16"/>
      <c r="DF164" s="16"/>
      <c r="DG164" s="16"/>
      <c r="DH164" s="16"/>
      <c r="DI164" s="16"/>
      <c r="DJ164" s="16"/>
      <c r="DK164" s="18"/>
      <c r="DL164" s="18"/>
      <c r="DM164" s="18"/>
      <c r="DN164" s="18"/>
      <c r="DO164" s="18"/>
      <c r="DP164" s="19"/>
      <c r="DQ164" s="19"/>
      <c r="DR164" s="19"/>
      <c r="DS164" s="19"/>
      <c r="DT164" s="19"/>
      <c r="DU164" s="19"/>
      <c r="DV164" s="19"/>
      <c r="DW164" s="122"/>
      <c r="DX164" s="123"/>
      <c r="DY164" s="123"/>
      <c r="DZ164" s="123"/>
      <c r="EA164" s="123"/>
      <c r="EB164" s="124"/>
      <c r="EC164" s="16"/>
      <c r="ED164" s="17"/>
      <c r="EE164" s="16"/>
      <c r="EF164" s="16"/>
      <c r="EG164" s="16"/>
      <c r="EH164" s="16"/>
      <c r="EI164" s="16"/>
      <c r="EJ164" s="16"/>
      <c r="EK164" s="16"/>
      <c r="EL164" s="16"/>
      <c r="EM164" s="16"/>
      <c r="EN164" s="16"/>
      <c r="EO164" s="18"/>
      <c r="EP164" s="18"/>
      <c r="EQ164" s="18"/>
      <c r="ER164" s="18"/>
      <c r="ES164" s="18"/>
      <c r="ET164" s="16"/>
      <c r="EU164" s="16"/>
      <c r="EV164" s="16"/>
      <c r="EW164" s="16"/>
      <c r="EX164" s="16"/>
      <c r="EY164" s="16"/>
      <c r="EZ164" s="16"/>
      <c r="FA164" s="106"/>
      <c r="FB164" s="107"/>
      <c r="FC164" s="107"/>
      <c r="FD164" s="107"/>
      <c r="FE164" s="107"/>
      <c r="FF164" s="108"/>
    </row>
    <row r="165" spans="1:162" ht="15.75" customHeight="1" hidden="1">
      <c r="A165" s="35"/>
      <c r="B165" s="44"/>
      <c r="C165" s="43"/>
      <c r="D165" s="43"/>
      <c r="E165" s="43"/>
      <c r="F165" s="43"/>
      <c r="G165" s="43"/>
      <c r="H165" s="43"/>
      <c r="I165" s="43"/>
      <c r="J165" s="43"/>
      <c r="K165" s="43"/>
      <c r="L165" s="43"/>
      <c r="M165" s="45"/>
      <c r="N165" s="45"/>
      <c r="O165" s="45"/>
      <c r="P165" s="45"/>
      <c r="Q165" s="45"/>
      <c r="R165" s="59"/>
      <c r="S165" s="59"/>
      <c r="T165" s="59"/>
      <c r="U165" s="59"/>
      <c r="V165" s="59"/>
      <c r="W165" s="59"/>
      <c r="X165" s="59"/>
      <c r="Y165" s="182"/>
      <c r="Z165" s="183"/>
      <c r="AA165" s="183"/>
      <c r="AB165" s="183"/>
      <c r="AC165" s="183"/>
      <c r="AD165" s="184"/>
      <c r="AE165" s="43"/>
      <c r="AF165" s="44"/>
      <c r="AG165" s="43"/>
      <c r="AH165" s="43"/>
      <c r="AI165" s="43"/>
      <c r="AJ165" s="43"/>
      <c r="AK165" s="43"/>
      <c r="AL165" s="43"/>
      <c r="AM165" s="43"/>
      <c r="AN165" s="43"/>
      <c r="AO165" s="43"/>
      <c r="AP165" s="43"/>
      <c r="AQ165" s="45"/>
      <c r="AR165" s="45"/>
      <c r="AS165" s="45"/>
      <c r="AT165" s="45"/>
      <c r="AU165" s="45"/>
      <c r="AV165" s="59"/>
      <c r="AW165" s="59"/>
      <c r="AX165" s="59"/>
      <c r="AY165" s="59"/>
      <c r="AZ165" s="59"/>
      <c r="BA165" s="59"/>
      <c r="BB165" s="59"/>
      <c r="BC165" s="190"/>
      <c r="BD165" s="191"/>
      <c r="BE165" s="191"/>
      <c r="BF165" s="191"/>
      <c r="BG165" s="191"/>
      <c r="BH165" s="192"/>
      <c r="BI165" s="34"/>
      <c r="BJ165" s="1"/>
      <c r="BK165" s="1"/>
      <c r="BL165" s="1"/>
      <c r="BM165" s="1"/>
      <c r="BN165" s="1"/>
      <c r="BO165" s="8"/>
      <c r="BP165" s="8"/>
      <c r="BQ165" s="8"/>
      <c r="BR165" s="8"/>
      <c r="BS165" s="8"/>
      <c r="BT165" s="8"/>
      <c r="BU165" s="8"/>
      <c r="BV165" s="8"/>
      <c r="BW165" s="8"/>
      <c r="BX165" s="8"/>
      <c r="BY165" s="8"/>
      <c r="BZ165" s="8"/>
      <c r="CA165" s="9"/>
      <c r="CB165" s="9"/>
      <c r="CZ165" s="17"/>
      <c r="DA165" s="16"/>
      <c r="DB165" s="16"/>
      <c r="DC165" s="16"/>
      <c r="DD165" s="16"/>
      <c r="DE165" s="16"/>
      <c r="DF165" s="16"/>
      <c r="DG165" s="16"/>
      <c r="DH165" s="16"/>
      <c r="DI165" s="16"/>
      <c r="DJ165" s="16"/>
      <c r="DK165" s="18"/>
      <c r="DL165" s="18"/>
      <c r="DM165" s="18"/>
      <c r="DN165" s="18"/>
      <c r="DO165" s="18"/>
      <c r="DP165" s="19"/>
      <c r="DQ165" s="19"/>
      <c r="DR165" s="19"/>
      <c r="DS165" s="19"/>
      <c r="DT165" s="19"/>
      <c r="DU165" s="19"/>
      <c r="DV165" s="19"/>
      <c r="DW165" s="122"/>
      <c r="DX165" s="123"/>
      <c r="DY165" s="123"/>
      <c r="DZ165" s="123"/>
      <c r="EA165" s="123"/>
      <c r="EB165" s="124"/>
      <c r="EC165" s="16"/>
      <c r="ED165" s="17"/>
      <c r="EE165" s="16"/>
      <c r="EF165" s="16"/>
      <c r="EG165" s="16"/>
      <c r="EH165" s="16"/>
      <c r="EI165" s="16"/>
      <c r="EJ165" s="16"/>
      <c r="EK165" s="16"/>
      <c r="EL165" s="16"/>
      <c r="EM165" s="16"/>
      <c r="EN165" s="16"/>
      <c r="EO165" s="18"/>
      <c r="EP165" s="18"/>
      <c r="EQ165" s="18"/>
      <c r="ER165" s="18"/>
      <c r="ES165" s="18"/>
      <c r="ET165" s="16"/>
      <c r="EU165" s="16"/>
      <c r="EV165" s="16"/>
      <c r="EW165" s="16"/>
      <c r="EX165" s="16"/>
      <c r="EY165" s="16"/>
      <c r="EZ165" s="16"/>
      <c r="FA165" s="106"/>
      <c r="FB165" s="107"/>
      <c r="FC165" s="107"/>
      <c r="FD165" s="107"/>
      <c r="FE165" s="107"/>
      <c r="FF165" s="108"/>
    </row>
    <row r="166" spans="1:162" ht="15.75">
      <c r="A166" s="35"/>
      <c r="B166" s="153">
        <f>CZ166</f>
        <v>0.01</v>
      </c>
      <c r="C166" s="154"/>
      <c r="D166" s="154"/>
      <c r="E166" s="154"/>
      <c r="F166" s="154"/>
      <c r="G166" s="154"/>
      <c r="H166" s="154"/>
      <c r="I166" s="154"/>
      <c r="J166" s="154"/>
      <c r="K166" s="154"/>
      <c r="L166" s="155"/>
      <c r="M166" s="157">
        <f>DK166</f>
        <v>0.0478</v>
      </c>
      <c r="N166" s="158"/>
      <c r="O166" s="158"/>
      <c r="P166" s="158"/>
      <c r="Q166" s="159"/>
      <c r="R166" s="141">
        <f>DP166</f>
        <v>4780</v>
      </c>
      <c r="S166" s="142"/>
      <c r="T166" s="142"/>
      <c r="U166" s="142"/>
      <c r="V166" s="142"/>
      <c r="W166" s="142"/>
      <c r="X166" s="143"/>
      <c r="Y166" s="182"/>
      <c r="Z166" s="183"/>
      <c r="AA166" s="183"/>
      <c r="AB166" s="183"/>
      <c r="AC166" s="183"/>
      <c r="AD166" s="184"/>
      <c r="AE166" s="43"/>
      <c r="AF166" s="153">
        <f>ED166</f>
        <v>0.02</v>
      </c>
      <c r="AG166" s="154"/>
      <c r="AH166" s="154"/>
      <c r="AI166" s="154"/>
      <c r="AJ166" s="154"/>
      <c r="AK166" s="154"/>
      <c r="AL166" s="154"/>
      <c r="AM166" s="154"/>
      <c r="AN166" s="154"/>
      <c r="AO166" s="154"/>
      <c r="AP166" s="155"/>
      <c r="AQ166" s="157">
        <f>EO166</f>
        <v>0.0452</v>
      </c>
      <c r="AR166" s="158"/>
      <c r="AS166" s="158"/>
      <c r="AT166" s="158"/>
      <c r="AU166" s="159"/>
      <c r="AV166" s="141">
        <f>ET166</f>
        <v>4520</v>
      </c>
      <c r="AW166" s="142"/>
      <c r="AX166" s="142"/>
      <c r="AY166" s="142"/>
      <c r="AZ166" s="142"/>
      <c r="BA166" s="142"/>
      <c r="BB166" s="143"/>
      <c r="BC166" s="190"/>
      <c r="BD166" s="191"/>
      <c r="BE166" s="191"/>
      <c r="BF166" s="191"/>
      <c r="BG166" s="191"/>
      <c r="BH166" s="192"/>
      <c r="BI166" s="34"/>
      <c r="BJ166" s="1"/>
      <c r="BK166" s="1"/>
      <c r="BL166" s="1"/>
      <c r="BM166" s="1"/>
      <c r="BN166" s="1"/>
      <c r="BO166" s="8"/>
      <c r="BP166" s="8"/>
      <c r="BQ166" s="8"/>
      <c r="BR166" s="8"/>
      <c r="BS166" s="8"/>
      <c r="BT166" s="8"/>
      <c r="BU166" s="8"/>
      <c r="BV166" s="8"/>
      <c r="BW166" s="8"/>
      <c r="BX166" s="8"/>
      <c r="BY166" s="8"/>
      <c r="BZ166" s="8"/>
      <c r="CA166" s="9"/>
      <c r="CB166" s="9"/>
      <c r="CZ166" s="63">
        <v>0.01</v>
      </c>
      <c r="DA166" s="64"/>
      <c r="DB166" s="64"/>
      <c r="DC166" s="64"/>
      <c r="DD166" s="64"/>
      <c r="DE166" s="64"/>
      <c r="DF166" s="64"/>
      <c r="DG166" s="64"/>
      <c r="DH166" s="64"/>
      <c r="DI166" s="64"/>
      <c r="DJ166" s="65"/>
      <c r="DK166" s="66">
        <f>ROUND(DK160*0.92,4)</f>
        <v>0.0478</v>
      </c>
      <c r="DL166" s="67"/>
      <c r="DM166" s="67"/>
      <c r="DN166" s="67"/>
      <c r="DO166" s="68"/>
      <c r="DP166" s="75">
        <f>ROUND(L10*DK166,2)</f>
        <v>4780</v>
      </c>
      <c r="DQ166" s="76"/>
      <c r="DR166" s="76"/>
      <c r="DS166" s="76"/>
      <c r="DT166" s="76"/>
      <c r="DU166" s="76"/>
      <c r="DV166" s="77"/>
      <c r="DW166" s="122"/>
      <c r="DX166" s="123"/>
      <c r="DY166" s="123"/>
      <c r="DZ166" s="123"/>
      <c r="EA166" s="123"/>
      <c r="EB166" s="124"/>
      <c r="EC166" s="16"/>
      <c r="ED166" s="63">
        <v>0.02</v>
      </c>
      <c r="EE166" s="64"/>
      <c r="EF166" s="64"/>
      <c r="EG166" s="64"/>
      <c r="EH166" s="64"/>
      <c r="EI166" s="64"/>
      <c r="EJ166" s="64"/>
      <c r="EK166" s="64"/>
      <c r="EL166" s="64"/>
      <c r="EM166" s="64"/>
      <c r="EN166" s="65"/>
      <c r="EO166" s="66">
        <f>ROUND(DK160*0.87,4)</f>
        <v>0.0452</v>
      </c>
      <c r="EP166" s="67"/>
      <c r="EQ166" s="67"/>
      <c r="ER166" s="67"/>
      <c r="ES166" s="68"/>
      <c r="ET166" s="75">
        <f>ROUND(L10*EO166,2)</f>
        <v>4520</v>
      </c>
      <c r="EU166" s="76"/>
      <c r="EV166" s="76"/>
      <c r="EW166" s="76"/>
      <c r="EX166" s="76"/>
      <c r="EY166" s="76"/>
      <c r="EZ166" s="77"/>
      <c r="FA166" s="106"/>
      <c r="FB166" s="107"/>
      <c r="FC166" s="107"/>
      <c r="FD166" s="107"/>
      <c r="FE166" s="107"/>
      <c r="FF166" s="108"/>
    </row>
    <row r="167" spans="1:162" ht="15.75" customHeight="1" hidden="1">
      <c r="A167" s="35"/>
      <c r="B167" s="44"/>
      <c r="C167" s="43"/>
      <c r="D167" s="43"/>
      <c r="E167" s="43"/>
      <c r="F167" s="43"/>
      <c r="G167" s="43"/>
      <c r="H167" s="43"/>
      <c r="I167" s="43"/>
      <c r="J167" s="43"/>
      <c r="K167" s="43"/>
      <c r="L167" s="49"/>
      <c r="M167" s="160"/>
      <c r="N167" s="161"/>
      <c r="O167" s="161"/>
      <c r="P167" s="161"/>
      <c r="Q167" s="162"/>
      <c r="R167" s="144"/>
      <c r="S167" s="145"/>
      <c r="T167" s="145"/>
      <c r="U167" s="145"/>
      <c r="V167" s="145"/>
      <c r="W167" s="145"/>
      <c r="X167" s="146"/>
      <c r="Y167" s="182"/>
      <c r="Z167" s="183"/>
      <c r="AA167" s="183"/>
      <c r="AB167" s="183"/>
      <c r="AC167" s="183"/>
      <c r="AD167" s="184"/>
      <c r="AE167" s="43"/>
      <c r="AF167" s="44"/>
      <c r="AG167" s="43"/>
      <c r="AH167" s="43"/>
      <c r="AI167" s="43"/>
      <c r="AJ167" s="43"/>
      <c r="AK167" s="43"/>
      <c r="AL167" s="43"/>
      <c r="AM167" s="43"/>
      <c r="AN167" s="43"/>
      <c r="AO167" s="43"/>
      <c r="AP167" s="49"/>
      <c r="AQ167" s="160"/>
      <c r="AR167" s="161"/>
      <c r="AS167" s="161"/>
      <c r="AT167" s="161"/>
      <c r="AU167" s="162"/>
      <c r="AV167" s="144"/>
      <c r="AW167" s="145"/>
      <c r="AX167" s="145"/>
      <c r="AY167" s="145"/>
      <c r="AZ167" s="145"/>
      <c r="BA167" s="145"/>
      <c r="BB167" s="146"/>
      <c r="BC167" s="190"/>
      <c r="BD167" s="191"/>
      <c r="BE167" s="191"/>
      <c r="BF167" s="191"/>
      <c r="BG167" s="191"/>
      <c r="BH167" s="192"/>
      <c r="BI167" s="34"/>
      <c r="BJ167" s="1"/>
      <c r="BK167" s="1"/>
      <c r="BL167" s="1"/>
      <c r="BM167" s="1"/>
      <c r="BN167" s="1"/>
      <c r="BO167" s="8"/>
      <c r="BP167" s="8"/>
      <c r="BQ167" s="8"/>
      <c r="BR167" s="8"/>
      <c r="BS167" s="8"/>
      <c r="BT167" s="8"/>
      <c r="BU167" s="8"/>
      <c r="BV167" s="8"/>
      <c r="BW167" s="8"/>
      <c r="BX167" s="8"/>
      <c r="BY167" s="8"/>
      <c r="BZ167" s="8"/>
      <c r="CA167" s="9"/>
      <c r="CB167" s="9"/>
      <c r="CZ167" s="17"/>
      <c r="DA167" s="16"/>
      <c r="DB167" s="16"/>
      <c r="DC167" s="16"/>
      <c r="DD167" s="16"/>
      <c r="DE167" s="16"/>
      <c r="DF167" s="16"/>
      <c r="DG167" s="16"/>
      <c r="DH167" s="16"/>
      <c r="DI167" s="16"/>
      <c r="DJ167" s="23"/>
      <c r="DK167" s="69"/>
      <c r="DL167" s="70"/>
      <c r="DM167" s="70"/>
      <c r="DN167" s="70"/>
      <c r="DO167" s="71"/>
      <c r="DP167" s="78"/>
      <c r="DQ167" s="79"/>
      <c r="DR167" s="79"/>
      <c r="DS167" s="79"/>
      <c r="DT167" s="79"/>
      <c r="DU167" s="79"/>
      <c r="DV167" s="80"/>
      <c r="DW167" s="122"/>
      <c r="DX167" s="123"/>
      <c r="DY167" s="123"/>
      <c r="DZ167" s="123"/>
      <c r="EA167" s="123"/>
      <c r="EB167" s="124"/>
      <c r="EC167" s="16"/>
      <c r="ED167" s="17"/>
      <c r="EE167" s="16"/>
      <c r="EF167" s="16"/>
      <c r="EG167" s="16"/>
      <c r="EH167" s="16"/>
      <c r="EI167" s="16"/>
      <c r="EJ167" s="16"/>
      <c r="EK167" s="16"/>
      <c r="EL167" s="16"/>
      <c r="EM167" s="16"/>
      <c r="EN167" s="23"/>
      <c r="EO167" s="69"/>
      <c r="EP167" s="70"/>
      <c r="EQ167" s="70"/>
      <c r="ER167" s="70"/>
      <c r="ES167" s="71"/>
      <c r="ET167" s="78"/>
      <c r="EU167" s="79"/>
      <c r="EV167" s="79"/>
      <c r="EW167" s="79"/>
      <c r="EX167" s="79"/>
      <c r="EY167" s="79"/>
      <c r="EZ167" s="80"/>
      <c r="FA167" s="106"/>
      <c r="FB167" s="107"/>
      <c r="FC167" s="107"/>
      <c r="FD167" s="107"/>
      <c r="FE167" s="107"/>
      <c r="FF167" s="108"/>
    </row>
    <row r="168" spans="1:162" ht="15.75" customHeight="1" hidden="1">
      <c r="A168" s="35"/>
      <c r="B168" s="44"/>
      <c r="C168" s="43"/>
      <c r="D168" s="43"/>
      <c r="E168" s="43"/>
      <c r="F168" s="43"/>
      <c r="G168" s="43"/>
      <c r="H168" s="43"/>
      <c r="I168" s="43"/>
      <c r="J168" s="43"/>
      <c r="K168" s="43"/>
      <c r="L168" s="49"/>
      <c r="M168" s="160"/>
      <c r="N168" s="161"/>
      <c r="O168" s="161"/>
      <c r="P168" s="161"/>
      <c r="Q168" s="162"/>
      <c r="R168" s="144"/>
      <c r="S168" s="145"/>
      <c r="T168" s="145"/>
      <c r="U168" s="145"/>
      <c r="V168" s="145"/>
      <c r="W168" s="145"/>
      <c r="X168" s="146"/>
      <c r="Y168" s="182"/>
      <c r="Z168" s="183"/>
      <c r="AA168" s="183"/>
      <c r="AB168" s="183"/>
      <c r="AC168" s="183"/>
      <c r="AD168" s="184"/>
      <c r="AE168" s="43"/>
      <c r="AF168" s="44"/>
      <c r="AG168" s="43"/>
      <c r="AH168" s="43"/>
      <c r="AI168" s="43"/>
      <c r="AJ168" s="43"/>
      <c r="AK168" s="43"/>
      <c r="AL168" s="43"/>
      <c r="AM168" s="43"/>
      <c r="AN168" s="43"/>
      <c r="AO168" s="43"/>
      <c r="AP168" s="49"/>
      <c r="AQ168" s="160"/>
      <c r="AR168" s="161"/>
      <c r="AS168" s="161"/>
      <c r="AT168" s="161"/>
      <c r="AU168" s="162"/>
      <c r="AV168" s="144"/>
      <c r="AW168" s="145"/>
      <c r="AX168" s="145"/>
      <c r="AY168" s="145"/>
      <c r="AZ168" s="145"/>
      <c r="BA168" s="145"/>
      <c r="BB168" s="146"/>
      <c r="BC168" s="190"/>
      <c r="BD168" s="191"/>
      <c r="BE168" s="191"/>
      <c r="BF168" s="191"/>
      <c r="BG168" s="191"/>
      <c r="BH168" s="192"/>
      <c r="BI168" s="34"/>
      <c r="BJ168" s="1"/>
      <c r="BK168" s="1"/>
      <c r="BL168" s="1"/>
      <c r="BM168" s="1"/>
      <c r="BN168" s="1"/>
      <c r="BO168" s="8"/>
      <c r="BP168" s="8"/>
      <c r="BQ168" s="8"/>
      <c r="BR168" s="8"/>
      <c r="BS168" s="8"/>
      <c r="BT168" s="8"/>
      <c r="BU168" s="8"/>
      <c r="BV168" s="8"/>
      <c r="BW168" s="8"/>
      <c r="BX168" s="8"/>
      <c r="BY168" s="8"/>
      <c r="BZ168" s="8"/>
      <c r="CA168" s="9"/>
      <c r="CB168" s="9"/>
      <c r="CZ168" s="17"/>
      <c r="DA168" s="16"/>
      <c r="DB168" s="16"/>
      <c r="DC168" s="16"/>
      <c r="DD168" s="16"/>
      <c r="DE168" s="16"/>
      <c r="DF168" s="16"/>
      <c r="DG168" s="16"/>
      <c r="DH168" s="16"/>
      <c r="DI168" s="16"/>
      <c r="DJ168" s="23"/>
      <c r="DK168" s="69"/>
      <c r="DL168" s="70"/>
      <c r="DM168" s="70"/>
      <c r="DN168" s="70"/>
      <c r="DO168" s="71"/>
      <c r="DP168" s="78"/>
      <c r="DQ168" s="79"/>
      <c r="DR168" s="79"/>
      <c r="DS168" s="79"/>
      <c r="DT168" s="79"/>
      <c r="DU168" s="79"/>
      <c r="DV168" s="80"/>
      <c r="DW168" s="122"/>
      <c r="DX168" s="123"/>
      <c r="DY168" s="123"/>
      <c r="DZ168" s="123"/>
      <c r="EA168" s="123"/>
      <c r="EB168" s="124"/>
      <c r="EC168" s="16"/>
      <c r="ED168" s="17"/>
      <c r="EE168" s="16"/>
      <c r="EF168" s="16"/>
      <c r="EG168" s="16"/>
      <c r="EH168" s="16"/>
      <c r="EI168" s="16"/>
      <c r="EJ168" s="16"/>
      <c r="EK168" s="16"/>
      <c r="EL168" s="16"/>
      <c r="EM168" s="16"/>
      <c r="EN168" s="23"/>
      <c r="EO168" s="69"/>
      <c r="EP168" s="70"/>
      <c r="EQ168" s="70"/>
      <c r="ER168" s="70"/>
      <c r="ES168" s="71"/>
      <c r="ET168" s="78"/>
      <c r="EU168" s="79"/>
      <c r="EV168" s="79"/>
      <c r="EW168" s="79"/>
      <c r="EX168" s="79"/>
      <c r="EY168" s="79"/>
      <c r="EZ168" s="80"/>
      <c r="FA168" s="106"/>
      <c r="FB168" s="107"/>
      <c r="FC168" s="107"/>
      <c r="FD168" s="107"/>
      <c r="FE168" s="107"/>
      <c r="FF168" s="108"/>
    </row>
    <row r="169" spans="1:162" ht="16.5" thickBot="1">
      <c r="A169" s="35"/>
      <c r="B169" s="150">
        <f>CZ169</f>
        <v>1000</v>
      </c>
      <c r="C169" s="151"/>
      <c r="D169" s="151"/>
      <c r="E169" s="151"/>
      <c r="F169" s="151"/>
      <c r="G169" s="151"/>
      <c r="H169" s="151"/>
      <c r="I169" s="151"/>
      <c r="J169" s="151"/>
      <c r="K169" s="151"/>
      <c r="L169" s="152"/>
      <c r="M169" s="163"/>
      <c r="N169" s="164"/>
      <c r="O169" s="164"/>
      <c r="P169" s="164"/>
      <c r="Q169" s="165"/>
      <c r="R169" s="147"/>
      <c r="S169" s="148"/>
      <c r="T169" s="148"/>
      <c r="U169" s="148"/>
      <c r="V169" s="148"/>
      <c r="W169" s="148"/>
      <c r="X169" s="149"/>
      <c r="Y169" s="182"/>
      <c r="Z169" s="183"/>
      <c r="AA169" s="183"/>
      <c r="AB169" s="183"/>
      <c r="AC169" s="183"/>
      <c r="AD169" s="184"/>
      <c r="AE169" s="43"/>
      <c r="AF169" s="150">
        <f>ED169</f>
        <v>2000</v>
      </c>
      <c r="AG169" s="151"/>
      <c r="AH169" s="151"/>
      <c r="AI169" s="151"/>
      <c r="AJ169" s="151"/>
      <c r="AK169" s="151"/>
      <c r="AL169" s="151"/>
      <c r="AM169" s="151"/>
      <c r="AN169" s="151"/>
      <c r="AO169" s="151"/>
      <c r="AP169" s="152"/>
      <c r="AQ169" s="163"/>
      <c r="AR169" s="164"/>
      <c r="AS169" s="164"/>
      <c r="AT169" s="164"/>
      <c r="AU169" s="165"/>
      <c r="AV169" s="147"/>
      <c r="AW169" s="148"/>
      <c r="AX169" s="148"/>
      <c r="AY169" s="148"/>
      <c r="AZ169" s="148"/>
      <c r="BA169" s="148"/>
      <c r="BB169" s="149"/>
      <c r="BC169" s="190"/>
      <c r="BD169" s="191"/>
      <c r="BE169" s="191"/>
      <c r="BF169" s="191"/>
      <c r="BG169" s="191"/>
      <c r="BH169" s="192"/>
      <c r="BI169" s="34"/>
      <c r="BJ169" s="1"/>
      <c r="BK169" s="1"/>
      <c r="BL169" s="1"/>
      <c r="BM169" s="1"/>
      <c r="BN169" s="1"/>
      <c r="BO169" s="8"/>
      <c r="BP169" s="8"/>
      <c r="BQ169" s="8"/>
      <c r="BR169" s="8"/>
      <c r="BS169" s="8"/>
      <c r="BT169" s="8"/>
      <c r="BU169" s="8"/>
      <c r="BV169" s="8"/>
      <c r="BW169" s="8"/>
      <c r="BX169" s="8"/>
      <c r="BY169" s="8"/>
      <c r="BZ169" s="8"/>
      <c r="CA169" s="9"/>
      <c r="CB169" s="9"/>
      <c r="CZ169" s="60">
        <f>ROUND(L10*1/100,2)</f>
        <v>1000</v>
      </c>
      <c r="DA169" s="61"/>
      <c r="DB169" s="61"/>
      <c r="DC169" s="61"/>
      <c r="DD169" s="61"/>
      <c r="DE169" s="61"/>
      <c r="DF169" s="61"/>
      <c r="DG169" s="61"/>
      <c r="DH169" s="61"/>
      <c r="DI169" s="61"/>
      <c r="DJ169" s="62"/>
      <c r="DK169" s="72"/>
      <c r="DL169" s="73"/>
      <c r="DM169" s="73"/>
      <c r="DN169" s="73"/>
      <c r="DO169" s="74"/>
      <c r="DP169" s="81"/>
      <c r="DQ169" s="82"/>
      <c r="DR169" s="82"/>
      <c r="DS169" s="82"/>
      <c r="DT169" s="82"/>
      <c r="DU169" s="82"/>
      <c r="DV169" s="83"/>
      <c r="DW169" s="122"/>
      <c r="DX169" s="123"/>
      <c r="DY169" s="123"/>
      <c r="DZ169" s="123"/>
      <c r="EA169" s="123"/>
      <c r="EB169" s="124"/>
      <c r="EC169" s="16"/>
      <c r="ED169" s="60">
        <f>ROUND(L10*2/100,2)</f>
        <v>2000</v>
      </c>
      <c r="EE169" s="61"/>
      <c r="EF169" s="61"/>
      <c r="EG169" s="61"/>
      <c r="EH169" s="61"/>
      <c r="EI169" s="61"/>
      <c r="EJ169" s="61"/>
      <c r="EK169" s="61"/>
      <c r="EL169" s="61"/>
      <c r="EM169" s="61"/>
      <c r="EN169" s="62"/>
      <c r="EO169" s="72"/>
      <c r="EP169" s="73"/>
      <c r="EQ169" s="73"/>
      <c r="ER169" s="73"/>
      <c r="ES169" s="74"/>
      <c r="ET169" s="81"/>
      <c r="EU169" s="82"/>
      <c r="EV169" s="82"/>
      <c r="EW169" s="82"/>
      <c r="EX169" s="82"/>
      <c r="EY169" s="82"/>
      <c r="EZ169" s="83"/>
      <c r="FA169" s="106"/>
      <c r="FB169" s="107"/>
      <c r="FC169" s="107"/>
      <c r="FD169" s="107"/>
      <c r="FE169" s="107"/>
      <c r="FF169" s="108"/>
    </row>
    <row r="170" spans="1:162" ht="15.75" customHeight="1" hidden="1">
      <c r="A170" s="35"/>
      <c r="B170" s="44"/>
      <c r="C170" s="43"/>
      <c r="D170" s="43"/>
      <c r="E170" s="43"/>
      <c r="F170" s="43"/>
      <c r="G170" s="43"/>
      <c r="H170" s="43"/>
      <c r="I170" s="43"/>
      <c r="J170" s="43"/>
      <c r="K170" s="43"/>
      <c r="L170" s="43"/>
      <c r="M170" s="45"/>
      <c r="N170" s="45"/>
      <c r="O170" s="45"/>
      <c r="P170" s="45"/>
      <c r="Q170" s="45"/>
      <c r="R170" s="59"/>
      <c r="S170" s="59"/>
      <c r="T170" s="59"/>
      <c r="U170" s="59"/>
      <c r="V170" s="59"/>
      <c r="W170" s="59"/>
      <c r="X170" s="59"/>
      <c r="Y170" s="182"/>
      <c r="Z170" s="183"/>
      <c r="AA170" s="183"/>
      <c r="AB170" s="183"/>
      <c r="AC170" s="183"/>
      <c r="AD170" s="184"/>
      <c r="AE170" s="43"/>
      <c r="AF170" s="44"/>
      <c r="AG170" s="43"/>
      <c r="AH170" s="43"/>
      <c r="AI170" s="43"/>
      <c r="AJ170" s="43"/>
      <c r="AK170" s="43"/>
      <c r="AL170" s="43"/>
      <c r="AM170" s="43"/>
      <c r="AN170" s="43"/>
      <c r="AO170" s="43"/>
      <c r="AP170" s="43"/>
      <c r="AQ170" s="45"/>
      <c r="AR170" s="45"/>
      <c r="AS170" s="45"/>
      <c r="AT170" s="45"/>
      <c r="AU170" s="45"/>
      <c r="AV170" s="59"/>
      <c r="AW170" s="59"/>
      <c r="AX170" s="59"/>
      <c r="AY170" s="59"/>
      <c r="AZ170" s="59"/>
      <c r="BA170" s="59"/>
      <c r="BB170" s="59"/>
      <c r="BC170" s="190"/>
      <c r="BD170" s="191"/>
      <c r="BE170" s="191"/>
      <c r="BF170" s="191"/>
      <c r="BG170" s="191"/>
      <c r="BH170" s="192"/>
      <c r="BI170" s="34"/>
      <c r="BJ170" s="1"/>
      <c r="BK170" s="1"/>
      <c r="BL170" s="1"/>
      <c r="BM170" s="1"/>
      <c r="BN170" s="1"/>
      <c r="BO170" s="8"/>
      <c r="BP170" s="8"/>
      <c r="BQ170" s="8"/>
      <c r="BR170" s="8"/>
      <c r="BS170" s="8"/>
      <c r="BT170" s="8"/>
      <c r="BU170" s="8"/>
      <c r="BV170" s="8"/>
      <c r="BW170" s="8"/>
      <c r="BX170" s="8"/>
      <c r="BY170" s="8"/>
      <c r="BZ170" s="8"/>
      <c r="CA170" s="9"/>
      <c r="CB170" s="9"/>
      <c r="CZ170" s="17"/>
      <c r="DA170" s="16"/>
      <c r="DB170" s="16"/>
      <c r="DC170" s="16"/>
      <c r="DD170" s="16"/>
      <c r="DE170" s="16"/>
      <c r="DF170" s="16"/>
      <c r="DG170" s="16"/>
      <c r="DH170" s="16"/>
      <c r="DI170" s="16"/>
      <c r="DJ170" s="16"/>
      <c r="DK170" s="18"/>
      <c r="DL170" s="18"/>
      <c r="DM170" s="18"/>
      <c r="DN170" s="18"/>
      <c r="DO170" s="18"/>
      <c r="DP170" s="19"/>
      <c r="DQ170" s="19"/>
      <c r="DR170" s="19"/>
      <c r="DS170" s="19"/>
      <c r="DT170" s="19"/>
      <c r="DU170" s="19"/>
      <c r="DV170" s="19"/>
      <c r="DW170" s="122"/>
      <c r="DX170" s="123"/>
      <c r="DY170" s="123"/>
      <c r="DZ170" s="123"/>
      <c r="EA170" s="123"/>
      <c r="EB170" s="124"/>
      <c r="EC170" s="16"/>
      <c r="ED170" s="17"/>
      <c r="EE170" s="16"/>
      <c r="EF170" s="16"/>
      <c r="EG170" s="16"/>
      <c r="EH170" s="16"/>
      <c r="EI170" s="16"/>
      <c r="EJ170" s="16"/>
      <c r="EK170" s="16"/>
      <c r="EL170" s="16"/>
      <c r="EM170" s="16"/>
      <c r="EN170" s="16"/>
      <c r="EO170" s="18"/>
      <c r="EP170" s="18"/>
      <c r="EQ170" s="18"/>
      <c r="ER170" s="18"/>
      <c r="ES170" s="18"/>
      <c r="ET170" s="16"/>
      <c r="EU170" s="16"/>
      <c r="EV170" s="16"/>
      <c r="EW170" s="16"/>
      <c r="EX170" s="16"/>
      <c r="EY170" s="16"/>
      <c r="EZ170" s="16"/>
      <c r="FA170" s="106"/>
      <c r="FB170" s="107"/>
      <c r="FC170" s="107"/>
      <c r="FD170" s="107"/>
      <c r="FE170" s="107"/>
      <c r="FF170" s="108"/>
    </row>
    <row r="171" spans="1:162" ht="15.75" customHeight="1" hidden="1">
      <c r="A171" s="35"/>
      <c r="B171" s="44"/>
      <c r="C171" s="43"/>
      <c r="D171" s="43"/>
      <c r="E171" s="43"/>
      <c r="F171" s="43"/>
      <c r="G171" s="43"/>
      <c r="H171" s="43"/>
      <c r="I171" s="43"/>
      <c r="J171" s="43"/>
      <c r="K171" s="43"/>
      <c r="L171" s="43"/>
      <c r="M171" s="45"/>
      <c r="N171" s="45"/>
      <c r="O171" s="45"/>
      <c r="P171" s="45"/>
      <c r="Q171" s="45"/>
      <c r="R171" s="59"/>
      <c r="S171" s="59"/>
      <c r="T171" s="59"/>
      <c r="U171" s="59"/>
      <c r="V171" s="59"/>
      <c r="W171" s="59"/>
      <c r="X171" s="59"/>
      <c r="Y171" s="182"/>
      <c r="Z171" s="183"/>
      <c r="AA171" s="183"/>
      <c r="AB171" s="183"/>
      <c r="AC171" s="183"/>
      <c r="AD171" s="184"/>
      <c r="AE171" s="43"/>
      <c r="AF171" s="44"/>
      <c r="AG171" s="43"/>
      <c r="AH171" s="43"/>
      <c r="AI171" s="43"/>
      <c r="AJ171" s="43"/>
      <c r="AK171" s="43"/>
      <c r="AL171" s="43"/>
      <c r="AM171" s="43"/>
      <c r="AN171" s="43"/>
      <c r="AO171" s="43"/>
      <c r="AP171" s="43"/>
      <c r="AQ171" s="45"/>
      <c r="AR171" s="45"/>
      <c r="AS171" s="45"/>
      <c r="AT171" s="45"/>
      <c r="AU171" s="45"/>
      <c r="AV171" s="59"/>
      <c r="AW171" s="59"/>
      <c r="AX171" s="59"/>
      <c r="AY171" s="59"/>
      <c r="AZ171" s="59"/>
      <c r="BA171" s="59"/>
      <c r="BB171" s="59"/>
      <c r="BC171" s="190"/>
      <c r="BD171" s="191"/>
      <c r="BE171" s="191"/>
      <c r="BF171" s="191"/>
      <c r="BG171" s="191"/>
      <c r="BH171" s="192"/>
      <c r="BI171" s="34"/>
      <c r="BJ171" s="1"/>
      <c r="BK171" s="1"/>
      <c r="BL171" s="1"/>
      <c r="BM171" s="1"/>
      <c r="BN171" s="1"/>
      <c r="BO171" s="8"/>
      <c r="BP171" s="8"/>
      <c r="BQ171" s="8"/>
      <c r="BR171" s="8"/>
      <c r="BS171" s="8"/>
      <c r="BT171" s="8"/>
      <c r="BU171" s="8"/>
      <c r="BV171" s="8"/>
      <c r="BW171" s="8"/>
      <c r="BX171" s="8"/>
      <c r="BY171" s="8"/>
      <c r="BZ171" s="8"/>
      <c r="CA171" s="9"/>
      <c r="CB171" s="9"/>
      <c r="CZ171" s="17"/>
      <c r="DA171" s="16"/>
      <c r="DB171" s="16"/>
      <c r="DC171" s="16"/>
      <c r="DD171" s="16"/>
      <c r="DE171" s="16"/>
      <c r="DF171" s="16"/>
      <c r="DG171" s="16"/>
      <c r="DH171" s="16"/>
      <c r="DI171" s="16"/>
      <c r="DJ171" s="16"/>
      <c r="DK171" s="18"/>
      <c r="DL171" s="18"/>
      <c r="DM171" s="18"/>
      <c r="DN171" s="18"/>
      <c r="DO171" s="18"/>
      <c r="DP171" s="19"/>
      <c r="DQ171" s="19"/>
      <c r="DR171" s="19"/>
      <c r="DS171" s="19"/>
      <c r="DT171" s="19"/>
      <c r="DU171" s="19"/>
      <c r="DV171" s="19"/>
      <c r="DW171" s="122"/>
      <c r="DX171" s="123"/>
      <c r="DY171" s="123"/>
      <c r="DZ171" s="123"/>
      <c r="EA171" s="123"/>
      <c r="EB171" s="124"/>
      <c r="EC171" s="16"/>
      <c r="ED171" s="17"/>
      <c r="EE171" s="16"/>
      <c r="EF171" s="16"/>
      <c r="EG171" s="16"/>
      <c r="EH171" s="16"/>
      <c r="EI171" s="16"/>
      <c r="EJ171" s="16"/>
      <c r="EK171" s="16"/>
      <c r="EL171" s="16"/>
      <c r="EM171" s="16"/>
      <c r="EN171" s="16"/>
      <c r="EO171" s="18"/>
      <c r="EP171" s="18"/>
      <c r="EQ171" s="18"/>
      <c r="ER171" s="18"/>
      <c r="ES171" s="18"/>
      <c r="ET171" s="16"/>
      <c r="EU171" s="16"/>
      <c r="EV171" s="16"/>
      <c r="EW171" s="16"/>
      <c r="EX171" s="16"/>
      <c r="EY171" s="16"/>
      <c r="EZ171" s="16"/>
      <c r="FA171" s="106"/>
      <c r="FB171" s="107"/>
      <c r="FC171" s="107"/>
      <c r="FD171" s="107"/>
      <c r="FE171" s="107"/>
      <c r="FF171" s="108"/>
    </row>
    <row r="172" spans="1:162" ht="15.75">
      <c r="A172" s="35"/>
      <c r="B172" s="153">
        <f>CZ172</f>
        <v>0.02</v>
      </c>
      <c r="C172" s="154"/>
      <c r="D172" s="154"/>
      <c r="E172" s="154"/>
      <c r="F172" s="154"/>
      <c r="G172" s="154"/>
      <c r="H172" s="154"/>
      <c r="I172" s="154"/>
      <c r="J172" s="154"/>
      <c r="K172" s="154"/>
      <c r="L172" s="155"/>
      <c r="M172" s="157">
        <f>DK172</f>
        <v>0.0463</v>
      </c>
      <c r="N172" s="158"/>
      <c r="O172" s="158"/>
      <c r="P172" s="158"/>
      <c r="Q172" s="159"/>
      <c r="R172" s="141">
        <f>DP172</f>
        <v>4630</v>
      </c>
      <c r="S172" s="142"/>
      <c r="T172" s="142"/>
      <c r="U172" s="142"/>
      <c r="V172" s="142"/>
      <c r="W172" s="142"/>
      <c r="X172" s="143"/>
      <c r="Y172" s="182"/>
      <c r="Z172" s="183"/>
      <c r="AA172" s="183"/>
      <c r="AB172" s="183"/>
      <c r="AC172" s="183"/>
      <c r="AD172" s="184"/>
      <c r="AE172" s="43"/>
      <c r="AF172" s="153">
        <f>ED172</f>
        <v>0.03</v>
      </c>
      <c r="AG172" s="154"/>
      <c r="AH172" s="154"/>
      <c r="AI172" s="154"/>
      <c r="AJ172" s="154"/>
      <c r="AK172" s="154"/>
      <c r="AL172" s="154"/>
      <c r="AM172" s="154"/>
      <c r="AN172" s="154"/>
      <c r="AO172" s="154"/>
      <c r="AP172" s="155"/>
      <c r="AQ172" s="157">
        <f>EO172</f>
        <v>0.0432</v>
      </c>
      <c r="AR172" s="158"/>
      <c r="AS172" s="158"/>
      <c r="AT172" s="158"/>
      <c r="AU172" s="159"/>
      <c r="AV172" s="141">
        <f>ET172</f>
        <v>4320</v>
      </c>
      <c r="AW172" s="142"/>
      <c r="AX172" s="142"/>
      <c r="AY172" s="142"/>
      <c r="AZ172" s="142"/>
      <c r="BA172" s="142"/>
      <c r="BB172" s="143"/>
      <c r="BC172" s="190"/>
      <c r="BD172" s="191"/>
      <c r="BE172" s="191"/>
      <c r="BF172" s="191"/>
      <c r="BG172" s="191"/>
      <c r="BH172" s="192"/>
      <c r="BI172" s="34"/>
      <c r="BJ172" s="1"/>
      <c r="BK172" s="1"/>
      <c r="BL172" s="1"/>
      <c r="BM172" s="1"/>
      <c r="BN172" s="1"/>
      <c r="BO172" s="8"/>
      <c r="BP172" s="8"/>
      <c r="BQ172" s="8"/>
      <c r="BR172" s="8"/>
      <c r="BS172" s="8"/>
      <c r="BT172" s="8"/>
      <c r="BU172" s="8"/>
      <c r="BV172" s="8"/>
      <c r="BW172" s="8"/>
      <c r="BX172" s="8"/>
      <c r="BY172" s="8"/>
      <c r="BZ172" s="8"/>
      <c r="CA172" s="9"/>
      <c r="CB172" s="9"/>
      <c r="CZ172" s="63">
        <v>0.02</v>
      </c>
      <c r="DA172" s="64"/>
      <c r="DB172" s="64"/>
      <c r="DC172" s="64"/>
      <c r="DD172" s="64"/>
      <c r="DE172" s="64"/>
      <c r="DF172" s="64"/>
      <c r="DG172" s="64"/>
      <c r="DH172" s="64"/>
      <c r="DI172" s="64"/>
      <c r="DJ172" s="65"/>
      <c r="DK172" s="66">
        <f>ROUND(DK160*0.89,4)</f>
        <v>0.0463</v>
      </c>
      <c r="DL172" s="67"/>
      <c r="DM172" s="67"/>
      <c r="DN172" s="67"/>
      <c r="DO172" s="68"/>
      <c r="DP172" s="75">
        <f>ROUND(L10*DK172,2)</f>
        <v>4630</v>
      </c>
      <c r="DQ172" s="76"/>
      <c r="DR172" s="76"/>
      <c r="DS172" s="76"/>
      <c r="DT172" s="76"/>
      <c r="DU172" s="76"/>
      <c r="DV172" s="77"/>
      <c r="DW172" s="122"/>
      <c r="DX172" s="123"/>
      <c r="DY172" s="123"/>
      <c r="DZ172" s="123"/>
      <c r="EA172" s="123"/>
      <c r="EB172" s="124"/>
      <c r="EC172" s="16"/>
      <c r="ED172" s="63">
        <v>0.03</v>
      </c>
      <c r="EE172" s="64"/>
      <c r="EF172" s="64"/>
      <c r="EG172" s="64"/>
      <c r="EH172" s="64"/>
      <c r="EI172" s="64"/>
      <c r="EJ172" s="64"/>
      <c r="EK172" s="64"/>
      <c r="EL172" s="64"/>
      <c r="EM172" s="64"/>
      <c r="EN172" s="65"/>
      <c r="EO172" s="66">
        <f>ROUND(DK160*0.83,4)</f>
        <v>0.0432</v>
      </c>
      <c r="EP172" s="67"/>
      <c r="EQ172" s="67"/>
      <c r="ER172" s="67"/>
      <c r="ES172" s="68"/>
      <c r="ET172" s="75">
        <f>ROUND(L10*EO172,2)</f>
        <v>4320</v>
      </c>
      <c r="EU172" s="76"/>
      <c r="EV172" s="76"/>
      <c r="EW172" s="76"/>
      <c r="EX172" s="76"/>
      <c r="EY172" s="76"/>
      <c r="EZ172" s="77"/>
      <c r="FA172" s="106"/>
      <c r="FB172" s="107"/>
      <c r="FC172" s="107"/>
      <c r="FD172" s="107"/>
      <c r="FE172" s="107"/>
      <c r="FF172" s="108"/>
    </row>
    <row r="173" spans="1:162" ht="15.75" customHeight="1" hidden="1">
      <c r="A173" s="35"/>
      <c r="B173" s="44"/>
      <c r="C173" s="43"/>
      <c r="D173" s="43"/>
      <c r="E173" s="43"/>
      <c r="F173" s="43"/>
      <c r="G173" s="43"/>
      <c r="H173" s="43"/>
      <c r="I173" s="43"/>
      <c r="J173" s="43"/>
      <c r="K173" s="43"/>
      <c r="L173" s="49"/>
      <c r="M173" s="160"/>
      <c r="N173" s="161"/>
      <c r="O173" s="161"/>
      <c r="P173" s="161"/>
      <c r="Q173" s="162"/>
      <c r="R173" s="144"/>
      <c r="S173" s="145"/>
      <c r="T173" s="145"/>
      <c r="U173" s="145"/>
      <c r="V173" s="145"/>
      <c r="W173" s="145"/>
      <c r="X173" s="146"/>
      <c r="Y173" s="182"/>
      <c r="Z173" s="183"/>
      <c r="AA173" s="183"/>
      <c r="AB173" s="183"/>
      <c r="AC173" s="183"/>
      <c r="AD173" s="184"/>
      <c r="AE173" s="43"/>
      <c r="AF173" s="44"/>
      <c r="AG173" s="43"/>
      <c r="AH173" s="43"/>
      <c r="AI173" s="43"/>
      <c r="AJ173" s="43"/>
      <c r="AK173" s="43"/>
      <c r="AL173" s="43"/>
      <c r="AM173" s="43"/>
      <c r="AN173" s="43"/>
      <c r="AO173" s="43"/>
      <c r="AP173" s="49"/>
      <c r="AQ173" s="160"/>
      <c r="AR173" s="161"/>
      <c r="AS173" s="161"/>
      <c r="AT173" s="161"/>
      <c r="AU173" s="162"/>
      <c r="AV173" s="144"/>
      <c r="AW173" s="145"/>
      <c r="AX173" s="145"/>
      <c r="AY173" s="145"/>
      <c r="AZ173" s="145"/>
      <c r="BA173" s="145"/>
      <c r="BB173" s="146"/>
      <c r="BC173" s="190"/>
      <c r="BD173" s="191"/>
      <c r="BE173" s="191"/>
      <c r="BF173" s="191"/>
      <c r="BG173" s="191"/>
      <c r="BH173" s="192"/>
      <c r="BI173" s="34"/>
      <c r="BJ173" s="1"/>
      <c r="BK173" s="1"/>
      <c r="BL173" s="1"/>
      <c r="BM173" s="1"/>
      <c r="BN173" s="1"/>
      <c r="BO173" s="8"/>
      <c r="BP173" s="8"/>
      <c r="BQ173" s="8"/>
      <c r="BR173" s="8"/>
      <c r="BS173" s="8"/>
      <c r="BT173" s="8"/>
      <c r="BU173" s="8"/>
      <c r="BV173" s="8"/>
      <c r="BW173" s="8"/>
      <c r="BX173" s="8"/>
      <c r="BY173" s="8"/>
      <c r="BZ173" s="8"/>
      <c r="CA173" s="9"/>
      <c r="CB173" s="9"/>
      <c r="CZ173" s="17"/>
      <c r="DA173" s="16"/>
      <c r="DB173" s="16"/>
      <c r="DC173" s="16"/>
      <c r="DD173" s="16"/>
      <c r="DE173" s="16"/>
      <c r="DF173" s="16"/>
      <c r="DG173" s="16"/>
      <c r="DH173" s="16"/>
      <c r="DI173" s="16"/>
      <c r="DJ173" s="23"/>
      <c r="DK173" s="69"/>
      <c r="DL173" s="70"/>
      <c r="DM173" s="70"/>
      <c r="DN173" s="70"/>
      <c r="DO173" s="71"/>
      <c r="DP173" s="78"/>
      <c r="DQ173" s="79"/>
      <c r="DR173" s="79"/>
      <c r="DS173" s="79"/>
      <c r="DT173" s="79"/>
      <c r="DU173" s="79"/>
      <c r="DV173" s="80"/>
      <c r="DW173" s="122"/>
      <c r="DX173" s="123"/>
      <c r="DY173" s="123"/>
      <c r="DZ173" s="123"/>
      <c r="EA173" s="123"/>
      <c r="EB173" s="124"/>
      <c r="EC173" s="16"/>
      <c r="ED173" s="17"/>
      <c r="EE173" s="16"/>
      <c r="EF173" s="16"/>
      <c r="EG173" s="16"/>
      <c r="EH173" s="16"/>
      <c r="EI173" s="16"/>
      <c r="EJ173" s="16"/>
      <c r="EK173" s="16"/>
      <c r="EL173" s="16"/>
      <c r="EM173" s="16"/>
      <c r="EN173" s="23"/>
      <c r="EO173" s="69"/>
      <c r="EP173" s="70"/>
      <c r="EQ173" s="70"/>
      <c r="ER173" s="70"/>
      <c r="ES173" s="71"/>
      <c r="ET173" s="78"/>
      <c r="EU173" s="79"/>
      <c r="EV173" s="79"/>
      <c r="EW173" s="79"/>
      <c r="EX173" s="79"/>
      <c r="EY173" s="79"/>
      <c r="EZ173" s="80"/>
      <c r="FA173" s="106"/>
      <c r="FB173" s="107"/>
      <c r="FC173" s="107"/>
      <c r="FD173" s="107"/>
      <c r="FE173" s="107"/>
      <c r="FF173" s="108"/>
    </row>
    <row r="174" spans="1:162" ht="15.75" customHeight="1" hidden="1">
      <c r="A174" s="35"/>
      <c r="B174" s="44"/>
      <c r="C174" s="43"/>
      <c r="D174" s="43"/>
      <c r="E174" s="43"/>
      <c r="F174" s="43"/>
      <c r="G174" s="43"/>
      <c r="H174" s="43"/>
      <c r="I174" s="43"/>
      <c r="J174" s="43"/>
      <c r="K174" s="43"/>
      <c r="L174" s="49"/>
      <c r="M174" s="160"/>
      <c r="N174" s="161"/>
      <c r="O174" s="161"/>
      <c r="P174" s="161"/>
      <c r="Q174" s="162"/>
      <c r="R174" s="144"/>
      <c r="S174" s="145"/>
      <c r="T174" s="145"/>
      <c r="U174" s="145"/>
      <c r="V174" s="145"/>
      <c r="W174" s="145"/>
      <c r="X174" s="146"/>
      <c r="Y174" s="182"/>
      <c r="Z174" s="183"/>
      <c r="AA174" s="183"/>
      <c r="AB174" s="183"/>
      <c r="AC174" s="183"/>
      <c r="AD174" s="184"/>
      <c r="AE174" s="43"/>
      <c r="AF174" s="44"/>
      <c r="AG174" s="43"/>
      <c r="AH174" s="43"/>
      <c r="AI174" s="43"/>
      <c r="AJ174" s="43"/>
      <c r="AK174" s="43"/>
      <c r="AL174" s="43"/>
      <c r="AM174" s="43"/>
      <c r="AN174" s="43"/>
      <c r="AO174" s="43"/>
      <c r="AP174" s="49"/>
      <c r="AQ174" s="160"/>
      <c r="AR174" s="161"/>
      <c r="AS174" s="161"/>
      <c r="AT174" s="161"/>
      <c r="AU174" s="162"/>
      <c r="AV174" s="144"/>
      <c r="AW174" s="145"/>
      <c r="AX174" s="145"/>
      <c r="AY174" s="145"/>
      <c r="AZ174" s="145"/>
      <c r="BA174" s="145"/>
      <c r="BB174" s="146"/>
      <c r="BC174" s="190"/>
      <c r="BD174" s="191"/>
      <c r="BE174" s="191"/>
      <c r="BF174" s="191"/>
      <c r="BG174" s="191"/>
      <c r="BH174" s="192"/>
      <c r="BI174" s="34"/>
      <c r="BJ174" s="1"/>
      <c r="BK174" s="1"/>
      <c r="BL174" s="1"/>
      <c r="BM174" s="1"/>
      <c r="BN174" s="1"/>
      <c r="BO174" s="8"/>
      <c r="BP174" s="8"/>
      <c r="BQ174" s="8"/>
      <c r="BR174" s="8"/>
      <c r="BS174" s="8"/>
      <c r="BT174" s="8"/>
      <c r="BU174" s="8"/>
      <c r="BV174" s="8"/>
      <c r="BW174" s="8"/>
      <c r="BX174" s="8"/>
      <c r="BY174" s="8"/>
      <c r="BZ174" s="8"/>
      <c r="CA174" s="9"/>
      <c r="CB174" s="9"/>
      <c r="CZ174" s="17"/>
      <c r="DA174" s="16"/>
      <c r="DB174" s="16"/>
      <c r="DC174" s="16"/>
      <c r="DD174" s="16"/>
      <c r="DE174" s="16"/>
      <c r="DF174" s="16"/>
      <c r="DG174" s="16"/>
      <c r="DH174" s="16"/>
      <c r="DI174" s="16"/>
      <c r="DJ174" s="23"/>
      <c r="DK174" s="69"/>
      <c r="DL174" s="70"/>
      <c r="DM174" s="70"/>
      <c r="DN174" s="70"/>
      <c r="DO174" s="71"/>
      <c r="DP174" s="78"/>
      <c r="DQ174" s="79"/>
      <c r="DR174" s="79"/>
      <c r="DS174" s="79"/>
      <c r="DT174" s="79"/>
      <c r="DU174" s="79"/>
      <c r="DV174" s="80"/>
      <c r="DW174" s="122"/>
      <c r="DX174" s="123"/>
      <c r="DY174" s="123"/>
      <c r="DZ174" s="123"/>
      <c r="EA174" s="123"/>
      <c r="EB174" s="124"/>
      <c r="EC174" s="16"/>
      <c r="ED174" s="17"/>
      <c r="EE174" s="16"/>
      <c r="EF174" s="16"/>
      <c r="EG174" s="16"/>
      <c r="EH174" s="16"/>
      <c r="EI174" s="16"/>
      <c r="EJ174" s="16"/>
      <c r="EK174" s="16"/>
      <c r="EL174" s="16"/>
      <c r="EM174" s="16"/>
      <c r="EN174" s="23"/>
      <c r="EO174" s="69"/>
      <c r="EP174" s="70"/>
      <c r="EQ174" s="70"/>
      <c r="ER174" s="70"/>
      <c r="ES174" s="71"/>
      <c r="ET174" s="78"/>
      <c r="EU174" s="79"/>
      <c r="EV174" s="79"/>
      <c r="EW174" s="79"/>
      <c r="EX174" s="79"/>
      <c r="EY174" s="79"/>
      <c r="EZ174" s="80"/>
      <c r="FA174" s="106"/>
      <c r="FB174" s="107"/>
      <c r="FC174" s="107"/>
      <c r="FD174" s="107"/>
      <c r="FE174" s="107"/>
      <c r="FF174" s="108"/>
    </row>
    <row r="175" spans="1:162" ht="16.5" thickBot="1">
      <c r="A175" s="35"/>
      <c r="B175" s="150">
        <f>CZ175</f>
        <v>2000</v>
      </c>
      <c r="C175" s="151"/>
      <c r="D175" s="151"/>
      <c r="E175" s="151"/>
      <c r="F175" s="151"/>
      <c r="G175" s="151"/>
      <c r="H175" s="151"/>
      <c r="I175" s="151"/>
      <c r="J175" s="151"/>
      <c r="K175" s="151"/>
      <c r="L175" s="152"/>
      <c r="M175" s="163"/>
      <c r="N175" s="164"/>
      <c r="O175" s="164"/>
      <c r="P175" s="164"/>
      <c r="Q175" s="165"/>
      <c r="R175" s="147"/>
      <c r="S175" s="148"/>
      <c r="T175" s="148"/>
      <c r="U175" s="148"/>
      <c r="V175" s="148"/>
      <c r="W175" s="148"/>
      <c r="X175" s="149"/>
      <c r="Y175" s="182"/>
      <c r="Z175" s="183"/>
      <c r="AA175" s="183"/>
      <c r="AB175" s="183"/>
      <c r="AC175" s="183"/>
      <c r="AD175" s="184"/>
      <c r="AE175" s="43"/>
      <c r="AF175" s="150">
        <f>ED175</f>
        <v>3000</v>
      </c>
      <c r="AG175" s="151"/>
      <c r="AH175" s="151"/>
      <c r="AI175" s="151"/>
      <c r="AJ175" s="151"/>
      <c r="AK175" s="151"/>
      <c r="AL175" s="151"/>
      <c r="AM175" s="151"/>
      <c r="AN175" s="151"/>
      <c r="AO175" s="151"/>
      <c r="AP175" s="152"/>
      <c r="AQ175" s="163"/>
      <c r="AR175" s="164"/>
      <c r="AS175" s="164"/>
      <c r="AT175" s="164"/>
      <c r="AU175" s="165"/>
      <c r="AV175" s="147"/>
      <c r="AW175" s="148"/>
      <c r="AX175" s="148"/>
      <c r="AY175" s="148"/>
      <c r="AZ175" s="148"/>
      <c r="BA175" s="148"/>
      <c r="BB175" s="149"/>
      <c r="BC175" s="190"/>
      <c r="BD175" s="191"/>
      <c r="BE175" s="191"/>
      <c r="BF175" s="191"/>
      <c r="BG175" s="191"/>
      <c r="BH175" s="192"/>
      <c r="BI175" s="34"/>
      <c r="BJ175" s="1"/>
      <c r="BK175" s="1"/>
      <c r="BL175" s="1"/>
      <c r="BM175" s="1"/>
      <c r="BN175" s="1"/>
      <c r="BO175" s="8"/>
      <c r="BP175" s="8"/>
      <c r="BQ175" s="8"/>
      <c r="BR175" s="8"/>
      <c r="BS175" s="8"/>
      <c r="BT175" s="8"/>
      <c r="BU175" s="8"/>
      <c r="BV175" s="8"/>
      <c r="BW175" s="8"/>
      <c r="BX175" s="8"/>
      <c r="BY175" s="8"/>
      <c r="BZ175" s="8"/>
      <c r="CA175" s="9"/>
      <c r="CB175" s="9"/>
      <c r="CZ175" s="60">
        <f>ROUND(L10*2/100,2)</f>
        <v>2000</v>
      </c>
      <c r="DA175" s="61"/>
      <c r="DB175" s="61"/>
      <c r="DC175" s="61"/>
      <c r="DD175" s="61"/>
      <c r="DE175" s="61"/>
      <c r="DF175" s="61"/>
      <c r="DG175" s="61"/>
      <c r="DH175" s="61"/>
      <c r="DI175" s="61"/>
      <c r="DJ175" s="62"/>
      <c r="DK175" s="72"/>
      <c r="DL175" s="73"/>
      <c r="DM175" s="73"/>
      <c r="DN175" s="73"/>
      <c r="DO175" s="74"/>
      <c r="DP175" s="81"/>
      <c r="DQ175" s="82"/>
      <c r="DR175" s="82"/>
      <c r="DS175" s="82"/>
      <c r="DT175" s="82"/>
      <c r="DU175" s="82"/>
      <c r="DV175" s="83"/>
      <c r="DW175" s="122"/>
      <c r="DX175" s="123"/>
      <c r="DY175" s="123"/>
      <c r="DZ175" s="123"/>
      <c r="EA175" s="123"/>
      <c r="EB175" s="124"/>
      <c r="EC175" s="16"/>
      <c r="ED175" s="60">
        <f>ROUND(L10*3/100,2)</f>
        <v>3000</v>
      </c>
      <c r="EE175" s="61"/>
      <c r="EF175" s="61"/>
      <c r="EG175" s="61"/>
      <c r="EH175" s="61"/>
      <c r="EI175" s="61"/>
      <c r="EJ175" s="61"/>
      <c r="EK175" s="61"/>
      <c r="EL175" s="61"/>
      <c r="EM175" s="61"/>
      <c r="EN175" s="62"/>
      <c r="EO175" s="72"/>
      <c r="EP175" s="73"/>
      <c r="EQ175" s="73"/>
      <c r="ER175" s="73"/>
      <c r="ES175" s="74"/>
      <c r="ET175" s="81"/>
      <c r="EU175" s="82"/>
      <c r="EV175" s="82"/>
      <c r="EW175" s="82"/>
      <c r="EX175" s="82"/>
      <c r="EY175" s="82"/>
      <c r="EZ175" s="83"/>
      <c r="FA175" s="106"/>
      <c r="FB175" s="107"/>
      <c r="FC175" s="107"/>
      <c r="FD175" s="107"/>
      <c r="FE175" s="107"/>
      <c r="FF175" s="108"/>
    </row>
    <row r="176" spans="1:162" ht="15.75" customHeight="1" hidden="1">
      <c r="A176" s="35"/>
      <c r="B176" s="44"/>
      <c r="C176" s="43"/>
      <c r="D176" s="43"/>
      <c r="E176" s="43"/>
      <c r="F176" s="43"/>
      <c r="G176" s="43"/>
      <c r="H176" s="43"/>
      <c r="I176" s="43"/>
      <c r="J176" s="43"/>
      <c r="K176" s="43"/>
      <c r="L176" s="43"/>
      <c r="M176" s="45"/>
      <c r="N176" s="45"/>
      <c r="O176" s="45"/>
      <c r="P176" s="45"/>
      <c r="Q176" s="45"/>
      <c r="R176" s="59"/>
      <c r="S176" s="59"/>
      <c r="T176" s="59"/>
      <c r="U176" s="59"/>
      <c r="V176" s="59"/>
      <c r="W176" s="59"/>
      <c r="X176" s="59"/>
      <c r="Y176" s="182"/>
      <c r="Z176" s="183"/>
      <c r="AA176" s="183"/>
      <c r="AB176" s="183"/>
      <c r="AC176" s="183"/>
      <c r="AD176" s="184"/>
      <c r="AE176" s="43"/>
      <c r="AF176" s="44"/>
      <c r="AG176" s="43"/>
      <c r="AH176" s="43"/>
      <c r="AI176" s="43"/>
      <c r="AJ176" s="43"/>
      <c r="AK176" s="43"/>
      <c r="AL176" s="43"/>
      <c r="AM176" s="43"/>
      <c r="AN176" s="43"/>
      <c r="AO176" s="43"/>
      <c r="AP176" s="43"/>
      <c r="AQ176" s="45"/>
      <c r="AR176" s="45"/>
      <c r="AS176" s="45"/>
      <c r="AT176" s="45"/>
      <c r="AU176" s="45"/>
      <c r="AV176" s="59"/>
      <c r="AW176" s="59"/>
      <c r="AX176" s="59"/>
      <c r="AY176" s="59"/>
      <c r="AZ176" s="59"/>
      <c r="BA176" s="59"/>
      <c r="BB176" s="59"/>
      <c r="BC176" s="190"/>
      <c r="BD176" s="191"/>
      <c r="BE176" s="191"/>
      <c r="BF176" s="191"/>
      <c r="BG176" s="191"/>
      <c r="BH176" s="192"/>
      <c r="BI176" s="34"/>
      <c r="BJ176" s="1"/>
      <c r="BK176" s="1"/>
      <c r="BL176" s="1"/>
      <c r="BM176" s="1"/>
      <c r="BN176" s="1"/>
      <c r="BO176" s="8"/>
      <c r="BP176" s="8"/>
      <c r="BQ176" s="8"/>
      <c r="BR176" s="8"/>
      <c r="BS176" s="8"/>
      <c r="BT176" s="8"/>
      <c r="BU176" s="8"/>
      <c r="BV176" s="8"/>
      <c r="BW176" s="8"/>
      <c r="BX176" s="8"/>
      <c r="BY176" s="8"/>
      <c r="BZ176" s="8"/>
      <c r="CA176" s="9"/>
      <c r="CB176" s="9"/>
      <c r="CZ176" s="17"/>
      <c r="DA176" s="16"/>
      <c r="DB176" s="16"/>
      <c r="DC176" s="16"/>
      <c r="DD176" s="16"/>
      <c r="DE176" s="16"/>
      <c r="DF176" s="16"/>
      <c r="DG176" s="16"/>
      <c r="DH176" s="16"/>
      <c r="DI176" s="16"/>
      <c r="DJ176" s="16"/>
      <c r="DK176" s="18"/>
      <c r="DL176" s="18"/>
      <c r="DM176" s="18"/>
      <c r="DN176" s="18"/>
      <c r="DO176" s="18"/>
      <c r="DP176" s="19"/>
      <c r="DQ176" s="19"/>
      <c r="DR176" s="19"/>
      <c r="DS176" s="19"/>
      <c r="DT176" s="19"/>
      <c r="DU176" s="19"/>
      <c r="DV176" s="19"/>
      <c r="DW176" s="122"/>
      <c r="DX176" s="123"/>
      <c r="DY176" s="123"/>
      <c r="DZ176" s="123"/>
      <c r="EA176" s="123"/>
      <c r="EB176" s="124"/>
      <c r="EC176" s="16"/>
      <c r="ED176" s="17"/>
      <c r="EE176" s="16"/>
      <c r="EF176" s="16"/>
      <c r="EG176" s="16"/>
      <c r="EH176" s="16"/>
      <c r="EI176" s="16"/>
      <c r="EJ176" s="16"/>
      <c r="EK176" s="16"/>
      <c r="EL176" s="16"/>
      <c r="EM176" s="16"/>
      <c r="EN176" s="16"/>
      <c r="EO176" s="18"/>
      <c r="EP176" s="18"/>
      <c r="EQ176" s="18"/>
      <c r="ER176" s="18"/>
      <c r="ES176" s="18"/>
      <c r="ET176" s="16"/>
      <c r="EU176" s="16"/>
      <c r="EV176" s="16"/>
      <c r="EW176" s="16"/>
      <c r="EX176" s="16"/>
      <c r="EY176" s="16"/>
      <c r="EZ176" s="16"/>
      <c r="FA176" s="106"/>
      <c r="FB176" s="107"/>
      <c r="FC176" s="107"/>
      <c r="FD176" s="107"/>
      <c r="FE176" s="107"/>
      <c r="FF176" s="108"/>
    </row>
    <row r="177" spans="1:162" ht="15.75" customHeight="1" hidden="1">
      <c r="A177" s="35"/>
      <c r="B177" s="44"/>
      <c r="C177" s="43"/>
      <c r="D177" s="43"/>
      <c r="E177" s="43"/>
      <c r="F177" s="43"/>
      <c r="G177" s="43"/>
      <c r="H177" s="43"/>
      <c r="I177" s="43"/>
      <c r="J177" s="43"/>
      <c r="K177" s="43"/>
      <c r="L177" s="43"/>
      <c r="M177" s="45"/>
      <c r="N177" s="45"/>
      <c r="O177" s="45"/>
      <c r="P177" s="45"/>
      <c r="Q177" s="45"/>
      <c r="R177" s="59"/>
      <c r="S177" s="59"/>
      <c r="T177" s="59"/>
      <c r="U177" s="59"/>
      <c r="V177" s="59"/>
      <c r="W177" s="59"/>
      <c r="X177" s="59"/>
      <c r="Y177" s="182"/>
      <c r="Z177" s="183"/>
      <c r="AA177" s="183"/>
      <c r="AB177" s="183"/>
      <c r="AC177" s="183"/>
      <c r="AD177" s="184"/>
      <c r="AE177" s="43"/>
      <c r="AF177" s="44"/>
      <c r="AG177" s="43"/>
      <c r="AH177" s="43"/>
      <c r="AI177" s="43"/>
      <c r="AJ177" s="43"/>
      <c r="AK177" s="43"/>
      <c r="AL177" s="43"/>
      <c r="AM177" s="43"/>
      <c r="AN177" s="43"/>
      <c r="AO177" s="43"/>
      <c r="AP177" s="43"/>
      <c r="AQ177" s="45"/>
      <c r="AR177" s="45"/>
      <c r="AS177" s="45"/>
      <c r="AT177" s="45"/>
      <c r="AU177" s="45"/>
      <c r="AV177" s="59"/>
      <c r="AW177" s="59"/>
      <c r="AX177" s="59"/>
      <c r="AY177" s="59"/>
      <c r="AZ177" s="59"/>
      <c r="BA177" s="59"/>
      <c r="BB177" s="59"/>
      <c r="BC177" s="190"/>
      <c r="BD177" s="191"/>
      <c r="BE177" s="191"/>
      <c r="BF177" s="191"/>
      <c r="BG177" s="191"/>
      <c r="BH177" s="192"/>
      <c r="BI177" s="34"/>
      <c r="BJ177" s="1"/>
      <c r="BK177" s="1"/>
      <c r="BL177" s="1"/>
      <c r="BM177" s="1"/>
      <c r="BN177" s="1"/>
      <c r="BO177" s="8"/>
      <c r="BP177" s="8"/>
      <c r="BQ177" s="8"/>
      <c r="BR177" s="8"/>
      <c r="BS177" s="8"/>
      <c r="BT177" s="8"/>
      <c r="BU177" s="8"/>
      <c r="BV177" s="8"/>
      <c r="BW177" s="8"/>
      <c r="BX177" s="8"/>
      <c r="BY177" s="8"/>
      <c r="BZ177" s="8"/>
      <c r="CA177" s="9"/>
      <c r="CB177" s="9"/>
      <c r="CZ177" s="17"/>
      <c r="DA177" s="16"/>
      <c r="DB177" s="16"/>
      <c r="DC177" s="16"/>
      <c r="DD177" s="16"/>
      <c r="DE177" s="16"/>
      <c r="DF177" s="16"/>
      <c r="DG177" s="16"/>
      <c r="DH177" s="16"/>
      <c r="DI177" s="16"/>
      <c r="DJ177" s="16"/>
      <c r="DK177" s="18"/>
      <c r="DL177" s="18"/>
      <c r="DM177" s="18"/>
      <c r="DN177" s="18"/>
      <c r="DO177" s="18"/>
      <c r="DP177" s="19"/>
      <c r="DQ177" s="19"/>
      <c r="DR177" s="19"/>
      <c r="DS177" s="19"/>
      <c r="DT177" s="19"/>
      <c r="DU177" s="19"/>
      <c r="DV177" s="19"/>
      <c r="DW177" s="122"/>
      <c r="DX177" s="123"/>
      <c r="DY177" s="123"/>
      <c r="DZ177" s="123"/>
      <c r="EA177" s="123"/>
      <c r="EB177" s="124"/>
      <c r="EC177" s="16"/>
      <c r="ED177" s="17"/>
      <c r="EE177" s="16"/>
      <c r="EF177" s="16"/>
      <c r="EG177" s="16"/>
      <c r="EH177" s="16"/>
      <c r="EI177" s="16"/>
      <c r="EJ177" s="16"/>
      <c r="EK177" s="16"/>
      <c r="EL177" s="16"/>
      <c r="EM177" s="16"/>
      <c r="EN177" s="16"/>
      <c r="EO177" s="18"/>
      <c r="EP177" s="18"/>
      <c r="EQ177" s="18"/>
      <c r="ER177" s="18"/>
      <c r="ES177" s="18"/>
      <c r="ET177" s="16"/>
      <c r="EU177" s="16"/>
      <c r="EV177" s="16"/>
      <c r="EW177" s="16"/>
      <c r="EX177" s="16"/>
      <c r="EY177" s="16"/>
      <c r="EZ177" s="16"/>
      <c r="FA177" s="106"/>
      <c r="FB177" s="107"/>
      <c r="FC177" s="107"/>
      <c r="FD177" s="107"/>
      <c r="FE177" s="107"/>
      <c r="FF177" s="108"/>
    </row>
    <row r="178" spans="1:162" ht="15.75">
      <c r="A178" s="35"/>
      <c r="B178" s="153">
        <f>CZ178</f>
        <v>0.03</v>
      </c>
      <c r="C178" s="154"/>
      <c r="D178" s="154"/>
      <c r="E178" s="154"/>
      <c r="F178" s="154"/>
      <c r="G178" s="154"/>
      <c r="H178" s="154"/>
      <c r="I178" s="154"/>
      <c r="J178" s="154"/>
      <c r="K178" s="154"/>
      <c r="L178" s="155"/>
      <c r="M178" s="157">
        <f>DK178</f>
        <v>0.0442</v>
      </c>
      <c r="N178" s="158"/>
      <c r="O178" s="158"/>
      <c r="P178" s="158"/>
      <c r="Q178" s="159"/>
      <c r="R178" s="141">
        <f>DP178</f>
        <v>4420</v>
      </c>
      <c r="S178" s="142"/>
      <c r="T178" s="142"/>
      <c r="U178" s="142"/>
      <c r="V178" s="142"/>
      <c r="W178" s="142"/>
      <c r="X178" s="143"/>
      <c r="Y178" s="182"/>
      <c r="Z178" s="183"/>
      <c r="AA178" s="183"/>
      <c r="AB178" s="183"/>
      <c r="AC178" s="183"/>
      <c r="AD178" s="184"/>
      <c r="AE178" s="43"/>
      <c r="AF178" s="153">
        <f>ED178</f>
        <v>0.05</v>
      </c>
      <c r="AG178" s="154"/>
      <c r="AH178" s="154"/>
      <c r="AI178" s="154"/>
      <c r="AJ178" s="154"/>
      <c r="AK178" s="154"/>
      <c r="AL178" s="154"/>
      <c r="AM178" s="154"/>
      <c r="AN178" s="154"/>
      <c r="AO178" s="154"/>
      <c r="AP178" s="155"/>
      <c r="AQ178" s="157">
        <f>EO178</f>
        <v>0.0406</v>
      </c>
      <c r="AR178" s="158"/>
      <c r="AS178" s="158"/>
      <c r="AT178" s="158"/>
      <c r="AU178" s="159"/>
      <c r="AV178" s="141">
        <f>ET178</f>
        <v>4060</v>
      </c>
      <c r="AW178" s="142"/>
      <c r="AX178" s="142"/>
      <c r="AY178" s="142"/>
      <c r="AZ178" s="142"/>
      <c r="BA178" s="142"/>
      <c r="BB178" s="143"/>
      <c r="BC178" s="190"/>
      <c r="BD178" s="191"/>
      <c r="BE178" s="191"/>
      <c r="BF178" s="191"/>
      <c r="BG178" s="191"/>
      <c r="BH178" s="192"/>
      <c r="BI178" s="34"/>
      <c r="BJ178" s="1"/>
      <c r="BK178" s="1"/>
      <c r="BL178" s="1"/>
      <c r="BM178" s="1"/>
      <c r="BN178" s="1"/>
      <c r="BO178" s="8"/>
      <c r="BP178" s="8"/>
      <c r="BQ178" s="8"/>
      <c r="BR178" s="8"/>
      <c r="BS178" s="8"/>
      <c r="BT178" s="8"/>
      <c r="BU178" s="8"/>
      <c r="BV178" s="8"/>
      <c r="BW178" s="8"/>
      <c r="BX178" s="8"/>
      <c r="BY178" s="8"/>
      <c r="BZ178" s="8"/>
      <c r="CA178" s="9"/>
      <c r="CB178" s="9"/>
      <c r="CZ178" s="63">
        <v>0.03</v>
      </c>
      <c r="DA178" s="64"/>
      <c r="DB178" s="64"/>
      <c r="DC178" s="64"/>
      <c r="DD178" s="64"/>
      <c r="DE178" s="64"/>
      <c r="DF178" s="64"/>
      <c r="DG178" s="64"/>
      <c r="DH178" s="64"/>
      <c r="DI178" s="64"/>
      <c r="DJ178" s="65"/>
      <c r="DK178" s="66">
        <f>ROUND(DK160*0.85,4)</f>
        <v>0.0442</v>
      </c>
      <c r="DL178" s="67"/>
      <c r="DM178" s="67"/>
      <c r="DN178" s="67"/>
      <c r="DO178" s="68"/>
      <c r="DP178" s="75">
        <f>ROUND(L10*DK178,2)</f>
        <v>4420</v>
      </c>
      <c r="DQ178" s="76"/>
      <c r="DR178" s="76"/>
      <c r="DS178" s="76"/>
      <c r="DT178" s="76"/>
      <c r="DU178" s="76"/>
      <c r="DV178" s="77"/>
      <c r="DW178" s="122"/>
      <c r="DX178" s="123"/>
      <c r="DY178" s="123"/>
      <c r="DZ178" s="123"/>
      <c r="EA178" s="123"/>
      <c r="EB178" s="124"/>
      <c r="EC178" s="16"/>
      <c r="ED178" s="63">
        <v>0.05</v>
      </c>
      <c r="EE178" s="64"/>
      <c r="EF178" s="64"/>
      <c r="EG178" s="64"/>
      <c r="EH178" s="64"/>
      <c r="EI178" s="64"/>
      <c r="EJ178" s="64"/>
      <c r="EK178" s="64"/>
      <c r="EL178" s="64"/>
      <c r="EM178" s="64"/>
      <c r="EN178" s="65"/>
      <c r="EO178" s="66">
        <f>ROUND(DK160*0.78,4)</f>
        <v>0.0406</v>
      </c>
      <c r="EP178" s="67"/>
      <c r="EQ178" s="67"/>
      <c r="ER178" s="67"/>
      <c r="ES178" s="68"/>
      <c r="ET178" s="75">
        <f>ROUND(L10*EO178,2)</f>
        <v>4060</v>
      </c>
      <c r="EU178" s="76"/>
      <c r="EV178" s="76"/>
      <c r="EW178" s="76"/>
      <c r="EX178" s="76"/>
      <c r="EY178" s="76"/>
      <c r="EZ178" s="77"/>
      <c r="FA178" s="106"/>
      <c r="FB178" s="107"/>
      <c r="FC178" s="107"/>
      <c r="FD178" s="107"/>
      <c r="FE178" s="107"/>
      <c r="FF178" s="108"/>
    </row>
    <row r="179" spans="1:162" ht="15.75" customHeight="1" hidden="1">
      <c r="A179" s="35"/>
      <c r="B179" s="44"/>
      <c r="C179" s="43"/>
      <c r="D179" s="43"/>
      <c r="E179" s="43"/>
      <c r="F179" s="43"/>
      <c r="G179" s="43"/>
      <c r="H179" s="43"/>
      <c r="I179" s="43"/>
      <c r="J179" s="43"/>
      <c r="K179" s="43"/>
      <c r="L179" s="49"/>
      <c r="M179" s="160"/>
      <c r="N179" s="161"/>
      <c r="O179" s="161"/>
      <c r="P179" s="161"/>
      <c r="Q179" s="162"/>
      <c r="R179" s="144"/>
      <c r="S179" s="145"/>
      <c r="T179" s="145"/>
      <c r="U179" s="145"/>
      <c r="V179" s="145"/>
      <c r="W179" s="145"/>
      <c r="X179" s="146"/>
      <c r="Y179" s="182"/>
      <c r="Z179" s="183"/>
      <c r="AA179" s="183"/>
      <c r="AB179" s="183"/>
      <c r="AC179" s="183"/>
      <c r="AD179" s="184"/>
      <c r="AE179" s="43"/>
      <c r="AF179" s="44"/>
      <c r="AG179" s="43"/>
      <c r="AH179" s="43"/>
      <c r="AI179" s="43"/>
      <c r="AJ179" s="43"/>
      <c r="AK179" s="43"/>
      <c r="AL179" s="43"/>
      <c r="AM179" s="43"/>
      <c r="AN179" s="43"/>
      <c r="AO179" s="43"/>
      <c r="AP179" s="49"/>
      <c r="AQ179" s="160"/>
      <c r="AR179" s="161"/>
      <c r="AS179" s="161"/>
      <c r="AT179" s="161"/>
      <c r="AU179" s="162"/>
      <c r="AV179" s="144"/>
      <c r="AW179" s="145"/>
      <c r="AX179" s="145"/>
      <c r="AY179" s="145"/>
      <c r="AZ179" s="145"/>
      <c r="BA179" s="145"/>
      <c r="BB179" s="146"/>
      <c r="BC179" s="190"/>
      <c r="BD179" s="191"/>
      <c r="BE179" s="191"/>
      <c r="BF179" s="191"/>
      <c r="BG179" s="191"/>
      <c r="BH179" s="192"/>
      <c r="BI179" s="34"/>
      <c r="BJ179" s="1"/>
      <c r="BK179" s="1"/>
      <c r="BL179" s="1"/>
      <c r="BM179" s="1"/>
      <c r="BN179" s="1"/>
      <c r="BO179" s="8"/>
      <c r="BP179" s="8"/>
      <c r="BQ179" s="8"/>
      <c r="BR179" s="8"/>
      <c r="BS179" s="8"/>
      <c r="BT179" s="8"/>
      <c r="BU179" s="8"/>
      <c r="BV179" s="8"/>
      <c r="BW179" s="8"/>
      <c r="BX179" s="8"/>
      <c r="BY179" s="8"/>
      <c r="BZ179" s="8"/>
      <c r="CA179" s="9"/>
      <c r="CB179" s="9"/>
      <c r="CZ179" s="17"/>
      <c r="DA179" s="16"/>
      <c r="DB179" s="16"/>
      <c r="DC179" s="16"/>
      <c r="DD179" s="16"/>
      <c r="DE179" s="16"/>
      <c r="DF179" s="16"/>
      <c r="DG179" s="16"/>
      <c r="DH179" s="16"/>
      <c r="DI179" s="16"/>
      <c r="DJ179" s="23"/>
      <c r="DK179" s="69"/>
      <c r="DL179" s="70"/>
      <c r="DM179" s="70"/>
      <c r="DN179" s="70"/>
      <c r="DO179" s="71"/>
      <c r="DP179" s="78"/>
      <c r="DQ179" s="79"/>
      <c r="DR179" s="79"/>
      <c r="DS179" s="79"/>
      <c r="DT179" s="79"/>
      <c r="DU179" s="79"/>
      <c r="DV179" s="80"/>
      <c r="DW179" s="122"/>
      <c r="DX179" s="123"/>
      <c r="DY179" s="123"/>
      <c r="DZ179" s="123"/>
      <c r="EA179" s="123"/>
      <c r="EB179" s="124"/>
      <c r="EC179" s="16"/>
      <c r="ED179" s="17"/>
      <c r="EE179" s="16"/>
      <c r="EF179" s="16"/>
      <c r="EG179" s="16"/>
      <c r="EH179" s="16"/>
      <c r="EI179" s="16"/>
      <c r="EJ179" s="16"/>
      <c r="EK179" s="16"/>
      <c r="EL179" s="16"/>
      <c r="EM179" s="16"/>
      <c r="EN179" s="23"/>
      <c r="EO179" s="69"/>
      <c r="EP179" s="70"/>
      <c r="EQ179" s="70"/>
      <c r="ER179" s="70"/>
      <c r="ES179" s="71"/>
      <c r="ET179" s="78"/>
      <c r="EU179" s="79"/>
      <c r="EV179" s="79"/>
      <c r="EW179" s="79"/>
      <c r="EX179" s="79"/>
      <c r="EY179" s="79"/>
      <c r="EZ179" s="80"/>
      <c r="FA179" s="106"/>
      <c r="FB179" s="107"/>
      <c r="FC179" s="107"/>
      <c r="FD179" s="107"/>
      <c r="FE179" s="107"/>
      <c r="FF179" s="108"/>
    </row>
    <row r="180" spans="1:162" ht="15.75" customHeight="1" hidden="1">
      <c r="A180" s="35"/>
      <c r="B180" s="44"/>
      <c r="C180" s="43"/>
      <c r="D180" s="43"/>
      <c r="E180" s="43"/>
      <c r="F180" s="43"/>
      <c r="G180" s="43"/>
      <c r="H180" s="43"/>
      <c r="I180" s="43"/>
      <c r="J180" s="43"/>
      <c r="K180" s="43"/>
      <c r="L180" s="49"/>
      <c r="M180" s="160"/>
      <c r="N180" s="161"/>
      <c r="O180" s="161"/>
      <c r="P180" s="161"/>
      <c r="Q180" s="162"/>
      <c r="R180" s="144"/>
      <c r="S180" s="145"/>
      <c r="T180" s="145"/>
      <c r="U180" s="145"/>
      <c r="V180" s="145"/>
      <c r="W180" s="145"/>
      <c r="X180" s="146"/>
      <c r="Y180" s="182"/>
      <c r="Z180" s="183"/>
      <c r="AA180" s="183"/>
      <c r="AB180" s="183"/>
      <c r="AC180" s="183"/>
      <c r="AD180" s="184"/>
      <c r="AE180" s="43"/>
      <c r="AF180" s="44"/>
      <c r="AG180" s="43"/>
      <c r="AH180" s="43"/>
      <c r="AI180" s="43"/>
      <c r="AJ180" s="43"/>
      <c r="AK180" s="43"/>
      <c r="AL180" s="43"/>
      <c r="AM180" s="43"/>
      <c r="AN180" s="43"/>
      <c r="AO180" s="43"/>
      <c r="AP180" s="49"/>
      <c r="AQ180" s="160"/>
      <c r="AR180" s="161"/>
      <c r="AS180" s="161"/>
      <c r="AT180" s="161"/>
      <c r="AU180" s="162"/>
      <c r="AV180" s="144"/>
      <c r="AW180" s="145"/>
      <c r="AX180" s="145"/>
      <c r="AY180" s="145"/>
      <c r="AZ180" s="145"/>
      <c r="BA180" s="145"/>
      <c r="BB180" s="146"/>
      <c r="BC180" s="190"/>
      <c r="BD180" s="191"/>
      <c r="BE180" s="191"/>
      <c r="BF180" s="191"/>
      <c r="BG180" s="191"/>
      <c r="BH180" s="192"/>
      <c r="BI180" s="34"/>
      <c r="BJ180" s="1"/>
      <c r="BK180" s="1"/>
      <c r="BL180" s="1"/>
      <c r="BM180" s="1"/>
      <c r="BN180" s="1"/>
      <c r="BO180" s="8"/>
      <c r="BP180" s="8"/>
      <c r="BQ180" s="8"/>
      <c r="BR180" s="8"/>
      <c r="BS180" s="8"/>
      <c r="BT180" s="8"/>
      <c r="BU180" s="8"/>
      <c r="BV180" s="8"/>
      <c r="BW180" s="8"/>
      <c r="BX180" s="8"/>
      <c r="BY180" s="8"/>
      <c r="BZ180" s="8"/>
      <c r="CA180" s="9"/>
      <c r="CB180" s="9"/>
      <c r="CZ180" s="17"/>
      <c r="DA180" s="16"/>
      <c r="DB180" s="16"/>
      <c r="DC180" s="16"/>
      <c r="DD180" s="16"/>
      <c r="DE180" s="16"/>
      <c r="DF180" s="16"/>
      <c r="DG180" s="16"/>
      <c r="DH180" s="16"/>
      <c r="DI180" s="16"/>
      <c r="DJ180" s="23"/>
      <c r="DK180" s="69"/>
      <c r="DL180" s="70"/>
      <c r="DM180" s="70"/>
      <c r="DN180" s="70"/>
      <c r="DO180" s="71"/>
      <c r="DP180" s="78"/>
      <c r="DQ180" s="79"/>
      <c r="DR180" s="79"/>
      <c r="DS180" s="79"/>
      <c r="DT180" s="79"/>
      <c r="DU180" s="79"/>
      <c r="DV180" s="80"/>
      <c r="DW180" s="122"/>
      <c r="DX180" s="123"/>
      <c r="DY180" s="123"/>
      <c r="DZ180" s="123"/>
      <c r="EA180" s="123"/>
      <c r="EB180" s="124"/>
      <c r="EC180" s="16"/>
      <c r="ED180" s="17"/>
      <c r="EE180" s="16"/>
      <c r="EF180" s="16"/>
      <c r="EG180" s="16"/>
      <c r="EH180" s="16"/>
      <c r="EI180" s="16"/>
      <c r="EJ180" s="16"/>
      <c r="EK180" s="16"/>
      <c r="EL180" s="16"/>
      <c r="EM180" s="16"/>
      <c r="EN180" s="23"/>
      <c r="EO180" s="69"/>
      <c r="EP180" s="70"/>
      <c r="EQ180" s="70"/>
      <c r="ER180" s="70"/>
      <c r="ES180" s="71"/>
      <c r="ET180" s="78"/>
      <c r="EU180" s="79"/>
      <c r="EV180" s="79"/>
      <c r="EW180" s="79"/>
      <c r="EX180" s="79"/>
      <c r="EY180" s="79"/>
      <c r="EZ180" s="80"/>
      <c r="FA180" s="106"/>
      <c r="FB180" s="107"/>
      <c r="FC180" s="107"/>
      <c r="FD180" s="107"/>
      <c r="FE180" s="107"/>
      <c r="FF180" s="108"/>
    </row>
    <row r="181" spans="1:162" ht="16.5" thickBot="1">
      <c r="A181" s="35"/>
      <c r="B181" s="150">
        <f>CZ181</f>
        <v>3000</v>
      </c>
      <c r="C181" s="151"/>
      <c r="D181" s="151"/>
      <c r="E181" s="151"/>
      <c r="F181" s="151"/>
      <c r="G181" s="151"/>
      <c r="H181" s="151"/>
      <c r="I181" s="151"/>
      <c r="J181" s="151"/>
      <c r="K181" s="151"/>
      <c r="L181" s="152"/>
      <c r="M181" s="163"/>
      <c r="N181" s="164"/>
      <c r="O181" s="164"/>
      <c r="P181" s="164"/>
      <c r="Q181" s="165"/>
      <c r="R181" s="147"/>
      <c r="S181" s="148"/>
      <c r="T181" s="148"/>
      <c r="U181" s="148"/>
      <c r="V181" s="148"/>
      <c r="W181" s="148"/>
      <c r="X181" s="149"/>
      <c r="Y181" s="182"/>
      <c r="Z181" s="183"/>
      <c r="AA181" s="183"/>
      <c r="AB181" s="183"/>
      <c r="AC181" s="183"/>
      <c r="AD181" s="184"/>
      <c r="AE181" s="43"/>
      <c r="AF181" s="150">
        <f>ED181</f>
        <v>5000</v>
      </c>
      <c r="AG181" s="151"/>
      <c r="AH181" s="151"/>
      <c r="AI181" s="151"/>
      <c r="AJ181" s="151"/>
      <c r="AK181" s="151"/>
      <c r="AL181" s="151"/>
      <c r="AM181" s="151"/>
      <c r="AN181" s="151"/>
      <c r="AO181" s="151"/>
      <c r="AP181" s="152"/>
      <c r="AQ181" s="163"/>
      <c r="AR181" s="164"/>
      <c r="AS181" s="164"/>
      <c r="AT181" s="164"/>
      <c r="AU181" s="165"/>
      <c r="AV181" s="147"/>
      <c r="AW181" s="148"/>
      <c r="AX181" s="148"/>
      <c r="AY181" s="148"/>
      <c r="AZ181" s="148"/>
      <c r="BA181" s="148"/>
      <c r="BB181" s="149"/>
      <c r="BC181" s="190"/>
      <c r="BD181" s="191"/>
      <c r="BE181" s="191"/>
      <c r="BF181" s="191"/>
      <c r="BG181" s="191"/>
      <c r="BH181" s="192"/>
      <c r="BI181" s="34"/>
      <c r="BJ181" s="1"/>
      <c r="BK181" s="1"/>
      <c r="BL181" s="1"/>
      <c r="BM181" s="1"/>
      <c r="BN181" s="1"/>
      <c r="BO181" s="8"/>
      <c r="BP181" s="8"/>
      <c r="BQ181" s="8"/>
      <c r="BR181" s="8"/>
      <c r="BS181" s="8"/>
      <c r="BT181" s="8"/>
      <c r="BU181" s="8"/>
      <c r="BV181" s="8"/>
      <c r="BW181" s="8"/>
      <c r="BX181" s="8"/>
      <c r="BY181" s="8"/>
      <c r="BZ181" s="8"/>
      <c r="CA181" s="9"/>
      <c r="CB181" s="9"/>
      <c r="CZ181" s="60">
        <f>ROUND(L10*3/100,2)</f>
        <v>3000</v>
      </c>
      <c r="DA181" s="61"/>
      <c r="DB181" s="61"/>
      <c r="DC181" s="61"/>
      <c r="DD181" s="61"/>
      <c r="DE181" s="61"/>
      <c r="DF181" s="61"/>
      <c r="DG181" s="61"/>
      <c r="DH181" s="61"/>
      <c r="DI181" s="61"/>
      <c r="DJ181" s="62"/>
      <c r="DK181" s="72"/>
      <c r="DL181" s="73"/>
      <c r="DM181" s="73"/>
      <c r="DN181" s="73"/>
      <c r="DO181" s="74"/>
      <c r="DP181" s="81"/>
      <c r="DQ181" s="82"/>
      <c r="DR181" s="82"/>
      <c r="DS181" s="82"/>
      <c r="DT181" s="82"/>
      <c r="DU181" s="82"/>
      <c r="DV181" s="83"/>
      <c r="DW181" s="122"/>
      <c r="DX181" s="123"/>
      <c r="DY181" s="123"/>
      <c r="DZ181" s="123"/>
      <c r="EA181" s="123"/>
      <c r="EB181" s="124"/>
      <c r="EC181" s="16"/>
      <c r="ED181" s="60">
        <f>ROUND(L10*5/100,2)</f>
        <v>5000</v>
      </c>
      <c r="EE181" s="61"/>
      <c r="EF181" s="61"/>
      <c r="EG181" s="61"/>
      <c r="EH181" s="61"/>
      <c r="EI181" s="61"/>
      <c r="EJ181" s="61"/>
      <c r="EK181" s="61"/>
      <c r="EL181" s="61"/>
      <c r="EM181" s="61"/>
      <c r="EN181" s="62"/>
      <c r="EO181" s="72"/>
      <c r="EP181" s="73"/>
      <c r="EQ181" s="73"/>
      <c r="ER181" s="73"/>
      <c r="ES181" s="74"/>
      <c r="ET181" s="81"/>
      <c r="EU181" s="82"/>
      <c r="EV181" s="82"/>
      <c r="EW181" s="82"/>
      <c r="EX181" s="82"/>
      <c r="EY181" s="82"/>
      <c r="EZ181" s="83"/>
      <c r="FA181" s="106"/>
      <c r="FB181" s="107"/>
      <c r="FC181" s="107"/>
      <c r="FD181" s="107"/>
      <c r="FE181" s="107"/>
      <c r="FF181" s="108"/>
    </row>
    <row r="182" spans="1:162" ht="15.75" customHeight="1" hidden="1">
      <c r="A182" s="35"/>
      <c r="B182" s="44"/>
      <c r="C182" s="43"/>
      <c r="D182" s="43"/>
      <c r="E182" s="43"/>
      <c r="F182" s="43"/>
      <c r="G182" s="43"/>
      <c r="H182" s="43"/>
      <c r="I182" s="43"/>
      <c r="J182" s="43"/>
      <c r="K182" s="43"/>
      <c r="L182" s="43"/>
      <c r="M182" s="45"/>
      <c r="N182" s="45"/>
      <c r="O182" s="45"/>
      <c r="P182" s="45"/>
      <c r="Q182" s="45"/>
      <c r="R182" s="59"/>
      <c r="S182" s="59"/>
      <c r="T182" s="59"/>
      <c r="U182" s="59"/>
      <c r="V182" s="59"/>
      <c r="W182" s="59"/>
      <c r="X182" s="59"/>
      <c r="Y182" s="182"/>
      <c r="Z182" s="183"/>
      <c r="AA182" s="183"/>
      <c r="AB182" s="183"/>
      <c r="AC182" s="183"/>
      <c r="AD182" s="184"/>
      <c r="AE182" s="43"/>
      <c r="AF182" s="44"/>
      <c r="AG182" s="43"/>
      <c r="AH182" s="43"/>
      <c r="AI182" s="43"/>
      <c r="AJ182" s="43"/>
      <c r="AK182" s="43"/>
      <c r="AL182" s="43"/>
      <c r="AM182" s="43"/>
      <c r="AN182" s="43"/>
      <c r="AO182" s="43"/>
      <c r="AP182" s="43"/>
      <c r="AQ182" s="45"/>
      <c r="AR182" s="45"/>
      <c r="AS182" s="45"/>
      <c r="AT182" s="45"/>
      <c r="AU182" s="45"/>
      <c r="AV182" s="59"/>
      <c r="AW182" s="59"/>
      <c r="AX182" s="59"/>
      <c r="AY182" s="59"/>
      <c r="AZ182" s="59"/>
      <c r="BA182" s="59"/>
      <c r="BB182" s="59"/>
      <c r="BC182" s="190"/>
      <c r="BD182" s="191"/>
      <c r="BE182" s="191"/>
      <c r="BF182" s="191"/>
      <c r="BG182" s="191"/>
      <c r="BH182" s="192"/>
      <c r="BI182" s="34"/>
      <c r="BJ182" s="1"/>
      <c r="BK182" s="1"/>
      <c r="BL182" s="1"/>
      <c r="BM182" s="1"/>
      <c r="BN182" s="1"/>
      <c r="BO182" s="8"/>
      <c r="BP182" s="8"/>
      <c r="BQ182" s="8"/>
      <c r="BR182" s="8"/>
      <c r="BS182" s="8"/>
      <c r="BT182" s="8"/>
      <c r="BU182" s="8"/>
      <c r="BV182" s="8"/>
      <c r="BW182" s="8"/>
      <c r="BX182" s="8"/>
      <c r="BY182" s="8"/>
      <c r="BZ182" s="8"/>
      <c r="CA182" s="9"/>
      <c r="CB182" s="9"/>
      <c r="CZ182" s="17"/>
      <c r="DA182" s="16"/>
      <c r="DB182" s="16"/>
      <c r="DC182" s="16"/>
      <c r="DD182" s="16"/>
      <c r="DE182" s="16"/>
      <c r="DF182" s="16"/>
      <c r="DG182" s="16"/>
      <c r="DH182" s="16"/>
      <c r="DI182" s="16"/>
      <c r="DJ182" s="16"/>
      <c r="DK182" s="18"/>
      <c r="DL182" s="18"/>
      <c r="DM182" s="18"/>
      <c r="DN182" s="18"/>
      <c r="DO182" s="18"/>
      <c r="DP182" s="19"/>
      <c r="DQ182" s="19"/>
      <c r="DR182" s="19"/>
      <c r="DS182" s="19"/>
      <c r="DT182" s="19"/>
      <c r="DU182" s="19"/>
      <c r="DV182" s="19"/>
      <c r="DW182" s="122"/>
      <c r="DX182" s="123"/>
      <c r="DY182" s="123"/>
      <c r="DZ182" s="123"/>
      <c r="EA182" s="123"/>
      <c r="EB182" s="124"/>
      <c r="EC182" s="16"/>
      <c r="ED182" s="17"/>
      <c r="EE182" s="16"/>
      <c r="EF182" s="16"/>
      <c r="EG182" s="16"/>
      <c r="EH182" s="16"/>
      <c r="EI182" s="16"/>
      <c r="EJ182" s="16"/>
      <c r="EK182" s="16"/>
      <c r="EL182" s="16"/>
      <c r="EM182" s="16"/>
      <c r="EN182" s="16"/>
      <c r="EO182" s="18"/>
      <c r="EP182" s="18"/>
      <c r="EQ182" s="18"/>
      <c r="ER182" s="18"/>
      <c r="ES182" s="18"/>
      <c r="ET182" s="16"/>
      <c r="EU182" s="16"/>
      <c r="EV182" s="16"/>
      <c r="EW182" s="16"/>
      <c r="EX182" s="16"/>
      <c r="EY182" s="16"/>
      <c r="EZ182" s="16"/>
      <c r="FA182" s="106"/>
      <c r="FB182" s="107"/>
      <c r="FC182" s="107"/>
      <c r="FD182" s="107"/>
      <c r="FE182" s="107"/>
      <c r="FF182" s="108"/>
    </row>
    <row r="183" spans="1:162" ht="15.75" customHeight="1" hidden="1">
      <c r="A183" s="35"/>
      <c r="B183" s="44"/>
      <c r="C183" s="43"/>
      <c r="D183" s="43"/>
      <c r="E183" s="43"/>
      <c r="F183" s="43"/>
      <c r="G183" s="43"/>
      <c r="H183" s="43"/>
      <c r="I183" s="43"/>
      <c r="J183" s="43"/>
      <c r="K183" s="43"/>
      <c r="L183" s="43"/>
      <c r="M183" s="45"/>
      <c r="N183" s="45"/>
      <c r="O183" s="45"/>
      <c r="P183" s="45"/>
      <c r="Q183" s="45"/>
      <c r="R183" s="59"/>
      <c r="S183" s="59"/>
      <c r="T183" s="59"/>
      <c r="U183" s="59"/>
      <c r="V183" s="59"/>
      <c r="W183" s="59"/>
      <c r="X183" s="59"/>
      <c r="Y183" s="182"/>
      <c r="Z183" s="183"/>
      <c r="AA183" s="183"/>
      <c r="AB183" s="183"/>
      <c r="AC183" s="183"/>
      <c r="AD183" s="184"/>
      <c r="AE183" s="43"/>
      <c r="AF183" s="44"/>
      <c r="AG183" s="43"/>
      <c r="AH183" s="43"/>
      <c r="AI183" s="43"/>
      <c r="AJ183" s="43"/>
      <c r="AK183" s="43"/>
      <c r="AL183" s="43"/>
      <c r="AM183" s="43"/>
      <c r="AN183" s="43"/>
      <c r="AO183" s="43"/>
      <c r="AP183" s="43"/>
      <c r="AQ183" s="45"/>
      <c r="AR183" s="45"/>
      <c r="AS183" s="45"/>
      <c r="AT183" s="45"/>
      <c r="AU183" s="45"/>
      <c r="AV183" s="59"/>
      <c r="AW183" s="59"/>
      <c r="AX183" s="59"/>
      <c r="AY183" s="59"/>
      <c r="AZ183" s="59"/>
      <c r="BA183" s="59"/>
      <c r="BB183" s="59"/>
      <c r="BC183" s="190"/>
      <c r="BD183" s="191"/>
      <c r="BE183" s="191"/>
      <c r="BF183" s="191"/>
      <c r="BG183" s="191"/>
      <c r="BH183" s="192"/>
      <c r="BI183" s="34"/>
      <c r="BJ183" s="1"/>
      <c r="BK183" s="1"/>
      <c r="BL183" s="1"/>
      <c r="BM183" s="1"/>
      <c r="BN183" s="1"/>
      <c r="BO183" s="8"/>
      <c r="BP183" s="8"/>
      <c r="BQ183" s="8"/>
      <c r="BR183" s="8"/>
      <c r="BS183" s="8"/>
      <c r="BT183" s="8"/>
      <c r="BU183" s="8"/>
      <c r="BV183" s="8"/>
      <c r="BW183" s="8"/>
      <c r="BX183" s="8"/>
      <c r="BY183" s="8"/>
      <c r="BZ183" s="8"/>
      <c r="CA183" s="9"/>
      <c r="CB183" s="9"/>
      <c r="CZ183" s="17"/>
      <c r="DA183" s="16"/>
      <c r="DB183" s="16"/>
      <c r="DC183" s="16"/>
      <c r="DD183" s="16"/>
      <c r="DE183" s="16"/>
      <c r="DF183" s="16"/>
      <c r="DG183" s="16"/>
      <c r="DH183" s="16"/>
      <c r="DI183" s="16"/>
      <c r="DJ183" s="16"/>
      <c r="DK183" s="18"/>
      <c r="DL183" s="18"/>
      <c r="DM183" s="18"/>
      <c r="DN183" s="18"/>
      <c r="DO183" s="18"/>
      <c r="DP183" s="19"/>
      <c r="DQ183" s="19"/>
      <c r="DR183" s="19"/>
      <c r="DS183" s="19"/>
      <c r="DT183" s="19"/>
      <c r="DU183" s="19"/>
      <c r="DV183" s="19"/>
      <c r="DW183" s="122"/>
      <c r="DX183" s="123"/>
      <c r="DY183" s="123"/>
      <c r="DZ183" s="123"/>
      <c r="EA183" s="123"/>
      <c r="EB183" s="124"/>
      <c r="EC183" s="16"/>
      <c r="ED183" s="17"/>
      <c r="EE183" s="16"/>
      <c r="EF183" s="16"/>
      <c r="EG183" s="16"/>
      <c r="EH183" s="16"/>
      <c r="EI183" s="16"/>
      <c r="EJ183" s="16"/>
      <c r="EK183" s="16"/>
      <c r="EL183" s="16"/>
      <c r="EM183" s="16"/>
      <c r="EN183" s="16"/>
      <c r="EO183" s="18"/>
      <c r="EP183" s="18"/>
      <c r="EQ183" s="18"/>
      <c r="ER183" s="18"/>
      <c r="ES183" s="18"/>
      <c r="ET183" s="16"/>
      <c r="EU183" s="16"/>
      <c r="EV183" s="16"/>
      <c r="EW183" s="16"/>
      <c r="EX183" s="16"/>
      <c r="EY183" s="16"/>
      <c r="EZ183" s="16"/>
      <c r="FA183" s="106"/>
      <c r="FB183" s="107"/>
      <c r="FC183" s="107"/>
      <c r="FD183" s="107"/>
      <c r="FE183" s="107"/>
      <c r="FF183" s="108"/>
    </row>
    <row r="184" spans="1:162" ht="15.75">
      <c r="A184" s="35"/>
      <c r="B184" s="153">
        <f>CZ184</f>
        <v>0.05</v>
      </c>
      <c r="C184" s="154"/>
      <c r="D184" s="154"/>
      <c r="E184" s="154"/>
      <c r="F184" s="154"/>
      <c r="G184" s="154"/>
      <c r="H184" s="154"/>
      <c r="I184" s="154"/>
      <c r="J184" s="154"/>
      <c r="K184" s="154"/>
      <c r="L184" s="155"/>
      <c r="M184" s="157">
        <f>DK184</f>
        <v>0.0416</v>
      </c>
      <c r="N184" s="158"/>
      <c r="O184" s="158"/>
      <c r="P184" s="158"/>
      <c r="Q184" s="159"/>
      <c r="R184" s="141">
        <f>DP184</f>
        <v>4160</v>
      </c>
      <c r="S184" s="142"/>
      <c r="T184" s="142"/>
      <c r="U184" s="142"/>
      <c r="V184" s="142"/>
      <c r="W184" s="142"/>
      <c r="X184" s="143"/>
      <c r="Y184" s="182"/>
      <c r="Z184" s="183"/>
      <c r="AA184" s="183"/>
      <c r="AB184" s="183"/>
      <c r="AC184" s="183"/>
      <c r="AD184" s="184"/>
      <c r="AE184" s="43"/>
      <c r="AF184" s="153">
        <f>ED184</f>
        <v>0.1</v>
      </c>
      <c r="AG184" s="154"/>
      <c r="AH184" s="154"/>
      <c r="AI184" s="154"/>
      <c r="AJ184" s="154"/>
      <c r="AK184" s="154"/>
      <c r="AL184" s="154"/>
      <c r="AM184" s="154"/>
      <c r="AN184" s="154"/>
      <c r="AO184" s="154"/>
      <c r="AP184" s="155"/>
      <c r="AQ184" s="157">
        <f>EO184</f>
        <v>0.0364</v>
      </c>
      <c r="AR184" s="158"/>
      <c r="AS184" s="158"/>
      <c r="AT184" s="158"/>
      <c r="AU184" s="159"/>
      <c r="AV184" s="141">
        <f>ET184</f>
        <v>3640</v>
      </c>
      <c r="AW184" s="142"/>
      <c r="AX184" s="142"/>
      <c r="AY184" s="142"/>
      <c r="AZ184" s="142"/>
      <c r="BA184" s="142"/>
      <c r="BB184" s="143"/>
      <c r="BC184" s="190"/>
      <c r="BD184" s="191"/>
      <c r="BE184" s="191"/>
      <c r="BF184" s="191"/>
      <c r="BG184" s="191"/>
      <c r="BH184" s="192"/>
      <c r="BI184" s="34"/>
      <c r="BJ184" s="1"/>
      <c r="BK184" s="1"/>
      <c r="BL184" s="1"/>
      <c r="BM184" s="1"/>
      <c r="BN184" s="1"/>
      <c r="BO184" s="8"/>
      <c r="BP184" s="8"/>
      <c r="BQ184" s="8"/>
      <c r="BR184" s="8"/>
      <c r="BS184" s="8"/>
      <c r="BT184" s="8"/>
      <c r="BU184" s="8"/>
      <c r="BV184" s="8"/>
      <c r="BW184" s="8"/>
      <c r="BX184" s="8"/>
      <c r="BY184" s="8"/>
      <c r="BZ184" s="8"/>
      <c r="CA184" s="9"/>
      <c r="CB184" s="9"/>
      <c r="CZ184" s="63">
        <v>0.05</v>
      </c>
      <c r="DA184" s="64"/>
      <c r="DB184" s="64"/>
      <c r="DC184" s="64"/>
      <c r="DD184" s="64"/>
      <c r="DE184" s="64"/>
      <c r="DF184" s="64"/>
      <c r="DG184" s="64"/>
      <c r="DH184" s="64"/>
      <c r="DI184" s="64"/>
      <c r="DJ184" s="65"/>
      <c r="DK184" s="66">
        <f>ROUND(DK160*0.8,4)</f>
        <v>0.0416</v>
      </c>
      <c r="DL184" s="67"/>
      <c r="DM184" s="67"/>
      <c r="DN184" s="67"/>
      <c r="DO184" s="68"/>
      <c r="DP184" s="75">
        <f>ROUND(L10*DK184,2)</f>
        <v>4160</v>
      </c>
      <c r="DQ184" s="76"/>
      <c r="DR184" s="76"/>
      <c r="DS184" s="76"/>
      <c r="DT184" s="76"/>
      <c r="DU184" s="76"/>
      <c r="DV184" s="77"/>
      <c r="DW184" s="122"/>
      <c r="DX184" s="123"/>
      <c r="DY184" s="123"/>
      <c r="DZ184" s="123"/>
      <c r="EA184" s="123"/>
      <c r="EB184" s="124"/>
      <c r="EC184" s="16"/>
      <c r="ED184" s="63">
        <v>0.1</v>
      </c>
      <c r="EE184" s="64"/>
      <c r="EF184" s="64"/>
      <c r="EG184" s="64"/>
      <c r="EH184" s="64"/>
      <c r="EI184" s="64"/>
      <c r="EJ184" s="64"/>
      <c r="EK184" s="64"/>
      <c r="EL184" s="64"/>
      <c r="EM184" s="64"/>
      <c r="EN184" s="65"/>
      <c r="EO184" s="66">
        <f>ROUND(DK160*0.7,4)</f>
        <v>0.0364</v>
      </c>
      <c r="EP184" s="67"/>
      <c r="EQ184" s="67"/>
      <c r="ER184" s="67"/>
      <c r="ES184" s="68"/>
      <c r="ET184" s="75">
        <f>ROUND(L10*EO184,2)</f>
        <v>3640</v>
      </c>
      <c r="EU184" s="76"/>
      <c r="EV184" s="76"/>
      <c r="EW184" s="76"/>
      <c r="EX184" s="76"/>
      <c r="EY184" s="76"/>
      <c r="EZ184" s="77"/>
      <c r="FA184" s="106"/>
      <c r="FB184" s="107"/>
      <c r="FC184" s="107"/>
      <c r="FD184" s="107"/>
      <c r="FE184" s="107"/>
      <c r="FF184" s="108"/>
    </row>
    <row r="185" spans="1:162" ht="15.75" customHeight="1" hidden="1">
      <c r="A185" s="35"/>
      <c r="B185" s="44"/>
      <c r="C185" s="43"/>
      <c r="D185" s="43"/>
      <c r="E185" s="43"/>
      <c r="F185" s="43"/>
      <c r="G185" s="43"/>
      <c r="H185" s="43"/>
      <c r="I185" s="43"/>
      <c r="J185" s="43"/>
      <c r="K185" s="43"/>
      <c r="L185" s="49"/>
      <c r="M185" s="160"/>
      <c r="N185" s="161"/>
      <c r="O185" s="161"/>
      <c r="P185" s="161"/>
      <c r="Q185" s="162"/>
      <c r="R185" s="144"/>
      <c r="S185" s="145"/>
      <c r="T185" s="145"/>
      <c r="U185" s="145"/>
      <c r="V185" s="145"/>
      <c r="W185" s="145"/>
      <c r="X185" s="146"/>
      <c r="Y185" s="182"/>
      <c r="Z185" s="183"/>
      <c r="AA185" s="183"/>
      <c r="AB185" s="183"/>
      <c r="AC185" s="183"/>
      <c r="AD185" s="184"/>
      <c r="AE185" s="43"/>
      <c r="AF185" s="44"/>
      <c r="AG185" s="43"/>
      <c r="AH185" s="43"/>
      <c r="AI185" s="43"/>
      <c r="AJ185" s="43"/>
      <c r="AK185" s="43"/>
      <c r="AL185" s="43"/>
      <c r="AM185" s="43"/>
      <c r="AN185" s="43"/>
      <c r="AO185" s="43"/>
      <c r="AP185" s="49"/>
      <c r="AQ185" s="160"/>
      <c r="AR185" s="161"/>
      <c r="AS185" s="161"/>
      <c r="AT185" s="161"/>
      <c r="AU185" s="162"/>
      <c r="AV185" s="144"/>
      <c r="AW185" s="145"/>
      <c r="AX185" s="145"/>
      <c r="AY185" s="145"/>
      <c r="AZ185" s="145"/>
      <c r="BA185" s="145"/>
      <c r="BB185" s="146"/>
      <c r="BC185" s="190"/>
      <c r="BD185" s="191"/>
      <c r="BE185" s="191"/>
      <c r="BF185" s="191"/>
      <c r="BG185" s="191"/>
      <c r="BH185" s="192"/>
      <c r="BI185" s="34"/>
      <c r="BJ185" s="1"/>
      <c r="BK185" s="1"/>
      <c r="BL185" s="1"/>
      <c r="BM185" s="1"/>
      <c r="BN185" s="1"/>
      <c r="BO185" s="8"/>
      <c r="BP185" s="8"/>
      <c r="BQ185" s="8"/>
      <c r="BR185" s="8"/>
      <c r="BS185" s="8"/>
      <c r="BT185" s="8"/>
      <c r="BU185" s="8"/>
      <c r="BV185" s="8"/>
      <c r="BW185" s="8"/>
      <c r="BX185" s="8"/>
      <c r="BY185" s="8"/>
      <c r="BZ185" s="8"/>
      <c r="CA185" s="9"/>
      <c r="CB185" s="9"/>
      <c r="CZ185" s="17"/>
      <c r="DA185" s="16"/>
      <c r="DB185" s="16"/>
      <c r="DC185" s="16"/>
      <c r="DD185" s="16"/>
      <c r="DE185" s="16"/>
      <c r="DF185" s="16"/>
      <c r="DG185" s="16"/>
      <c r="DH185" s="16"/>
      <c r="DI185" s="16"/>
      <c r="DJ185" s="23"/>
      <c r="DK185" s="69"/>
      <c r="DL185" s="70"/>
      <c r="DM185" s="70"/>
      <c r="DN185" s="70"/>
      <c r="DO185" s="71"/>
      <c r="DP185" s="78"/>
      <c r="DQ185" s="79"/>
      <c r="DR185" s="79"/>
      <c r="DS185" s="79"/>
      <c r="DT185" s="79"/>
      <c r="DU185" s="79"/>
      <c r="DV185" s="80"/>
      <c r="DW185" s="122"/>
      <c r="DX185" s="123"/>
      <c r="DY185" s="123"/>
      <c r="DZ185" s="123"/>
      <c r="EA185" s="123"/>
      <c r="EB185" s="124"/>
      <c r="EC185" s="16"/>
      <c r="ED185" s="17"/>
      <c r="EE185" s="16"/>
      <c r="EF185" s="16"/>
      <c r="EG185" s="16"/>
      <c r="EH185" s="16"/>
      <c r="EI185" s="16"/>
      <c r="EJ185" s="16"/>
      <c r="EK185" s="16"/>
      <c r="EL185" s="16"/>
      <c r="EM185" s="16"/>
      <c r="EN185" s="23"/>
      <c r="EO185" s="69"/>
      <c r="EP185" s="70"/>
      <c r="EQ185" s="70"/>
      <c r="ER185" s="70"/>
      <c r="ES185" s="71"/>
      <c r="ET185" s="78"/>
      <c r="EU185" s="79"/>
      <c r="EV185" s="79"/>
      <c r="EW185" s="79"/>
      <c r="EX185" s="79"/>
      <c r="EY185" s="79"/>
      <c r="EZ185" s="80"/>
      <c r="FA185" s="106"/>
      <c r="FB185" s="107"/>
      <c r="FC185" s="107"/>
      <c r="FD185" s="107"/>
      <c r="FE185" s="107"/>
      <c r="FF185" s="108"/>
    </row>
    <row r="186" spans="1:162" ht="15.75" customHeight="1" hidden="1">
      <c r="A186" s="35"/>
      <c r="B186" s="44"/>
      <c r="C186" s="43"/>
      <c r="D186" s="43"/>
      <c r="E186" s="43"/>
      <c r="F186" s="43"/>
      <c r="G186" s="43"/>
      <c r="H186" s="43"/>
      <c r="I186" s="43"/>
      <c r="J186" s="43"/>
      <c r="K186" s="43"/>
      <c r="L186" s="49"/>
      <c r="M186" s="160"/>
      <c r="N186" s="161"/>
      <c r="O186" s="161"/>
      <c r="P186" s="161"/>
      <c r="Q186" s="162"/>
      <c r="R186" s="144"/>
      <c r="S186" s="145"/>
      <c r="T186" s="145"/>
      <c r="U186" s="145"/>
      <c r="V186" s="145"/>
      <c r="W186" s="145"/>
      <c r="X186" s="146"/>
      <c r="Y186" s="182"/>
      <c r="Z186" s="183"/>
      <c r="AA186" s="183"/>
      <c r="AB186" s="183"/>
      <c r="AC186" s="183"/>
      <c r="AD186" s="184"/>
      <c r="AE186" s="43"/>
      <c r="AF186" s="44"/>
      <c r="AG186" s="43"/>
      <c r="AH186" s="43"/>
      <c r="AI186" s="43"/>
      <c r="AJ186" s="43"/>
      <c r="AK186" s="43"/>
      <c r="AL186" s="43"/>
      <c r="AM186" s="43"/>
      <c r="AN186" s="43"/>
      <c r="AO186" s="43"/>
      <c r="AP186" s="49"/>
      <c r="AQ186" s="160"/>
      <c r="AR186" s="161"/>
      <c r="AS186" s="161"/>
      <c r="AT186" s="161"/>
      <c r="AU186" s="162"/>
      <c r="AV186" s="144"/>
      <c r="AW186" s="145"/>
      <c r="AX186" s="145"/>
      <c r="AY186" s="145"/>
      <c r="AZ186" s="145"/>
      <c r="BA186" s="145"/>
      <c r="BB186" s="146"/>
      <c r="BC186" s="190"/>
      <c r="BD186" s="191"/>
      <c r="BE186" s="191"/>
      <c r="BF186" s="191"/>
      <c r="BG186" s="191"/>
      <c r="BH186" s="192"/>
      <c r="BI186" s="34"/>
      <c r="BJ186" s="1"/>
      <c r="BK186" s="1"/>
      <c r="BL186" s="1"/>
      <c r="BM186" s="1"/>
      <c r="BN186" s="1"/>
      <c r="BO186" s="8"/>
      <c r="BP186" s="8"/>
      <c r="BQ186" s="8"/>
      <c r="BR186" s="8"/>
      <c r="BS186" s="8"/>
      <c r="BT186" s="8"/>
      <c r="BU186" s="8"/>
      <c r="BV186" s="8"/>
      <c r="BW186" s="8"/>
      <c r="BX186" s="8"/>
      <c r="BY186" s="8"/>
      <c r="BZ186" s="8"/>
      <c r="CA186" s="9"/>
      <c r="CB186" s="9"/>
      <c r="CZ186" s="17"/>
      <c r="DA186" s="16"/>
      <c r="DB186" s="16"/>
      <c r="DC186" s="16"/>
      <c r="DD186" s="16"/>
      <c r="DE186" s="16"/>
      <c r="DF186" s="16"/>
      <c r="DG186" s="16"/>
      <c r="DH186" s="16"/>
      <c r="DI186" s="16"/>
      <c r="DJ186" s="23"/>
      <c r="DK186" s="69"/>
      <c r="DL186" s="70"/>
      <c r="DM186" s="70"/>
      <c r="DN186" s="70"/>
      <c r="DO186" s="71"/>
      <c r="DP186" s="78"/>
      <c r="DQ186" s="79"/>
      <c r="DR186" s="79"/>
      <c r="DS186" s="79"/>
      <c r="DT186" s="79"/>
      <c r="DU186" s="79"/>
      <c r="DV186" s="80"/>
      <c r="DW186" s="122"/>
      <c r="DX186" s="123"/>
      <c r="DY186" s="123"/>
      <c r="DZ186" s="123"/>
      <c r="EA186" s="123"/>
      <c r="EB186" s="124"/>
      <c r="EC186" s="16"/>
      <c r="ED186" s="17"/>
      <c r="EE186" s="16"/>
      <c r="EF186" s="16"/>
      <c r="EG186" s="16"/>
      <c r="EH186" s="16"/>
      <c r="EI186" s="16"/>
      <c r="EJ186" s="16"/>
      <c r="EK186" s="16"/>
      <c r="EL186" s="16"/>
      <c r="EM186" s="16"/>
      <c r="EN186" s="23"/>
      <c r="EO186" s="69"/>
      <c r="EP186" s="70"/>
      <c r="EQ186" s="70"/>
      <c r="ER186" s="70"/>
      <c r="ES186" s="71"/>
      <c r="ET186" s="78"/>
      <c r="EU186" s="79"/>
      <c r="EV186" s="79"/>
      <c r="EW186" s="79"/>
      <c r="EX186" s="79"/>
      <c r="EY186" s="79"/>
      <c r="EZ186" s="80"/>
      <c r="FA186" s="106"/>
      <c r="FB186" s="107"/>
      <c r="FC186" s="107"/>
      <c r="FD186" s="107"/>
      <c r="FE186" s="107"/>
      <c r="FF186" s="108"/>
    </row>
    <row r="187" spans="1:162" ht="16.5" thickBot="1">
      <c r="A187" s="35"/>
      <c r="B187" s="150">
        <f>CZ187</f>
        <v>5000</v>
      </c>
      <c r="C187" s="151"/>
      <c r="D187" s="151"/>
      <c r="E187" s="151"/>
      <c r="F187" s="151"/>
      <c r="G187" s="151"/>
      <c r="H187" s="151"/>
      <c r="I187" s="151"/>
      <c r="J187" s="151"/>
      <c r="K187" s="151"/>
      <c r="L187" s="152"/>
      <c r="M187" s="163"/>
      <c r="N187" s="164"/>
      <c r="O187" s="164"/>
      <c r="P187" s="164"/>
      <c r="Q187" s="165"/>
      <c r="R187" s="147"/>
      <c r="S187" s="148"/>
      <c r="T187" s="148"/>
      <c r="U187" s="148"/>
      <c r="V187" s="148"/>
      <c r="W187" s="148"/>
      <c r="X187" s="149"/>
      <c r="Y187" s="185"/>
      <c r="Z187" s="186"/>
      <c r="AA187" s="186"/>
      <c r="AB187" s="186"/>
      <c r="AC187" s="186"/>
      <c r="AD187" s="187"/>
      <c r="AE187" s="43"/>
      <c r="AF187" s="150">
        <f>ED187</f>
        <v>10000</v>
      </c>
      <c r="AG187" s="151"/>
      <c r="AH187" s="151"/>
      <c r="AI187" s="151"/>
      <c r="AJ187" s="151"/>
      <c r="AK187" s="151"/>
      <c r="AL187" s="151"/>
      <c r="AM187" s="151"/>
      <c r="AN187" s="151"/>
      <c r="AO187" s="151"/>
      <c r="AP187" s="152"/>
      <c r="AQ187" s="163"/>
      <c r="AR187" s="164"/>
      <c r="AS187" s="164"/>
      <c r="AT187" s="164"/>
      <c r="AU187" s="165"/>
      <c r="AV187" s="147"/>
      <c r="AW187" s="148"/>
      <c r="AX187" s="148"/>
      <c r="AY187" s="148"/>
      <c r="AZ187" s="148"/>
      <c r="BA187" s="148"/>
      <c r="BB187" s="149"/>
      <c r="BC187" s="193"/>
      <c r="BD187" s="194"/>
      <c r="BE187" s="194"/>
      <c r="BF187" s="194"/>
      <c r="BG187" s="194"/>
      <c r="BH187" s="195"/>
      <c r="BI187" s="34"/>
      <c r="BJ187" s="1"/>
      <c r="BK187" s="1"/>
      <c r="BL187" s="1"/>
      <c r="BM187" s="1"/>
      <c r="BN187" s="1"/>
      <c r="BO187" s="8"/>
      <c r="BP187" s="8"/>
      <c r="BQ187" s="8"/>
      <c r="BR187" s="8"/>
      <c r="BS187" s="8"/>
      <c r="BT187" s="8"/>
      <c r="BU187" s="8"/>
      <c r="BV187" s="8"/>
      <c r="BW187" s="8"/>
      <c r="BX187" s="8"/>
      <c r="BY187" s="8"/>
      <c r="BZ187" s="8"/>
      <c r="CA187" s="9"/>
      <c r="CB187" s="9"/>
      <c r="CZ187" s="60">
        <f>ROUND(L10*5/100,2)</f>
        <v>5000</v>
      </c>
      <c r="DA187" s="61"/>
      <c r="DB187" s="61"/>
      <c r="DC187" s="61"/>
      <c r="DD187" s="61"/>
      <c r="DE187" s="61"/>
      <c r="DF187" s="61"/>
      <c r="DG187" s="61"/>
      <c r="DH187" s="61"/>
      <c r="DI187" s="61"/>
      <c r="DJ187" s="62"/>
      <c r="DK187" s="72"/>
      <c r="DL187" s="73"/>
      <c r="DM187" s="73"/>
      <c r="DN187" s="73"/>
      <c r="DO187" s="74"/>
      <c r="DP187" s="81"/>
      <c r="DQ187" s="82"/>
      <c r="DR187" s="82"/>
      <c r="DS187" s="82"/>
      <c r="DT187" s="82"/>
      <c r="DU187" s="82"/>
      <c r="DV187" s="83"/>
      <c r="DW187" s="125"/>
      <c r="DX187" s="126"/>
      <c r="DY187" s="126"/>
      <c r="DZ187" s="126"/>
      <c r="EA187" s="126"/>
      <c r="EB187" s="127"/>
      <c r="EC187" s="16"/>
      <c r="ED187" s="60">
        <f>ROUND(L10*10/100,2)</f>
        <v>10000</v>
      </c>
      <c r="EE187" s="61"/>
      <c r="EF187" s="61"/>
      <c r="EG187" s="61"/>
      <c r="EH187" s="61"/>
      <c r="EI187" s="61"/>
      <c r="EJ187" s="61"/>
      <c r="EK187" s="61"/>
      <c r="EL187" s="61"/>
      <c r="EM187" s="61"/>
      <c r="EN187" s="62"/>
      <c r="EO187" s="72"/>
      <c r="EP187" s="73"/>
      <c r="EQ187" s="73"/>
      <c r="ER187" s="73"/>
      <c r="ES187" s="74"/>
      <c r="ET187" s="81"/>
      <c r="EU187" s="82"/>
      <c r="EV187" s="82"/>
      <c r="EW187" s="82"/>
      <c r="EX187" s="82"/>
      <c r="EY187" s="82"/>
      <c r="EZ187" s="83"/>
      <c r="FA187" s="109"/>
      <c r="FB187" s="110"/>
      <c r="FC187" s="110"/>
      <c r="FD187" s="110"/>
      <c r="FE187" s="110"/>
      <c r="FF187" s="111"/>
    </row>
    <row r="188" spans="1:80" ht="15.75" customHeight="1" hidden="1">
      <c r="A188" s="35"/>
      <c r="B188" s="44"/>
      <c r="C188" s="43"/>
      <c r="D188" s="43"/>
      <c r="E188" s="43"/>
      <c r="F188" s="43"/>
      <c r="G188" s="43"/>
      <c r="H188" s="43"/>
      <c r="I188" s="43"/>
      <c r="J188" s="43"/>
      <c r="K188" s="43"/>
      <c r="L188" s="43"/>
      <c r="M188" s="43"/>
      <c r="N188" s="43"/>
      <c r="O188" s="43"/>
      <c r="P188" s="43"/>
      <c r="Q188" s="43"/>
      <c r="R188" s="43"/>
      <c r="S188" s="43"/>
      <c r="T188" s="43"/>
      <c r="U188" s="43"/>
      <c r="V188" s="43"/>
      <c r="W188" s="43"/>
      <c r="X188" s="43"/>
      <c r="Y188" s="50"/>
      <c r="Z188" s="51"/>
      <c r="AA188" s="51"/>
      <c r="AB188" s="51"/>
      <c r="AC188" s="51"/>
      <c r="AD188" s="52"/>
      <c r="AE188" s="43"/>
      <c r="AF188" s="44"/>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6"/>
      <c r="BD188" s="47"/>
      <c r="BE188" s="47"/>
      <c r="BF188" s="47"/>
      <c r="BG188" s="47"/>
      <c r="BH188" s="48"/>
      <c r="BI188" s="34"/>
      <c r="BJ188" s="1"/>
      <c r="BK188" s="1"/>
      <c r="BL188" s="1"/>
      <c r="BM188" s="1"/>
      <c r="BN188" s="1"/>
      <c r="BO188" s="8"/>
      <c r="BP188" s="8"/>
      <c r="BQ188" s="8"/>
      <c r="BR188" s="8"/>
      <c r="BS188" s="8"/>
      <c r="BT188" s="8"/>
      <c r="BU188" s="8"/>
      <c r="BV188" s="8"/>
      <c r="BW188" s="8"/>
      <c r="BX188" s="8"/>
      <c r="BY188" s="8"/>
      <c r="BZ188" s="8"/>
      <c r="CA188" s="9"/>
      <c r="CB188" s="9"/>
    </row>
    <row r="189" spans="1:80" ht="15.75" customHeight="1" hidden="1">
      <c r="A189" s="35"/>
      <c r="B189" s="44"/>
      <c r="C189" s="43"/>
      <c r="D189" s="43"/>
      <c r="E189" s="43"/>
      <c r="F189" s="43"/>
      <c r="G189" s="43"/>
      <c r="H189" s="43"/>
      <c r="I189" s="43"/>
      <c r="J189" s="43"/>
      <c r="K189" s="43"/>
      <c r="L189" s="43"/>
      <c r="M189" s="43"/>
      <c r="N189" s="43"/>
      <c r="O189" s="43"/>
      <c r="P189" s="43"/>
      <c r="Q189" s="43"/>
      <c r="R189" s="43"/>
      <c r="S189" s="43"/>
      <c r="T189" s="43"/>
      <c r="U189" s="43"/>
      <c r="V189" s="43"/>
      <c r="W189" s="43"/>
      <c r="X189" s="43"/>
      <c r="Y189" s="50"/>
      <c r="Z189" s="51"/>
      <c r="AA189" s="51"/>
      <c r="AB189" s="51"/>
      <c r="AC189" s="51"/>
      <c r="AD189" s="52"/>
      <c r="AE189" s="43"/>
      <c r="AF189" s="44"/>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6"/>
      <c r="BD189" s="47"/>
      <c r="BE189" s="47"/>
      <c r="BF189" s="47"/>
      <c r="BG189" s="47"/>
      <c r="BH189" s="48"/>
      <c r="BI189" s="34"/>
      <c r="BJ189" s="1"/>
      <c r="BK189" s="1"/>
      <c r="BL189" s="1"/>
      <c r="BM189" s="1"/>
      <c r="BN189" s="1"/>
      <c r="BO189" s="8"/>
      <c r="BP189" s="8"/>
      <c r="BQ189" s="8"/>
      <c r="BR189" s="8"/>
      <c r="BS189" s="8"/>
      <c r="BT189" s="8"/>
      <c r="BU189" s="8"/>
      <c r="BV189" s="8"/>
      <c r="BW189" s="8"/>
      <c r="BX189" s="8"/>
      <c r="BY189" s="8"/>
      <c r="BZ189" s="8"/>
      <c r="CA189" s="9"/>
      <c r="CB189" s="9"/>
    </row>
    <row r="190" spans="1:80" ht="15.75" hidden="1">
      <c r="A190" s="3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4"/>
      <c r="BJ190" s="1"/>
      <c r="BK190" s="1"/>
      <c r="BL190" s="1"/>
      <c r="BM190" s="1"/>
      <c r="BN190" s="1"/>
      <c r="BO190" s="8"/>
      <c r="BP190" s="8"/>
      <c r="BQ190" s="8"/>
      <c r="BR190" s="8"/>
      <c r="BS190" s="8"/>
      <c r="BT190" s="8"/>
      <c r="BU190" s="8"/>
      <c r="BV190" s="8"/>
      <c r="BW190" s="8"/>
      <c r="BX190" s="8"/>
      <c r="BY190" s="8"/>
      <c r="BZ190" s="8"/>
      <c r="CA190" s="9"/>
      <c r="CB190" s="9"/>
    </row>
    <row r="191" spans="1:80" ht="15.75" hidden="1">
      <c r="A191" s="3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4"/>
      <c r="BJ191" s="1"/>
      <c r="BK191" s="1"/>
      <c r="BL191" s="1"/>
      <c r="BM191" s="1"/>
      <c r="BN191" s="1"/>
      <c r="BO191" s="8"/>
      <c r="BP191" s="8"/>
      <c r="BQ191" s="8"/>
      <c r="BR191" s="8"/>
      <c r="BS191" s="8"/>
      <c r="BT191" s="8"/>
      <c r="BU191" s="8"/>
      <c r="BV191" s="8"/>
      <c r="BW191" s="8"/>
      <c r="BX191" s="8"/>
      <c r="BY191" s="8"/>
      <c r="BZ191" s="8"/>
      <c r="CA191" s="9"/>
      <c r="CB191" s="9"/>
    </row>
    <row r="192" spans="1:134" ht="15.75">
      <c r="A192" s="35"/>
      <c r="B192" s="219" t="s">
        <v>50</v>
      </c>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220"/>
      <c r="AH192" s="220"/>
      <c r="AI192" s="220"/>
      <c r="AJ192" s="220"/>
      <c r="AK192" s="220"/>
      <c r="AL192" s="220"/>
      <c r="AM192" s="220"/>
      <c r="AN192" s="220"/>
      <c r="AO192" s="220"/>
      <c r="AP192" s="220"/>
      <c r="AQ192" s="220"/>
      <c r="AR192" s="220"/>
      <c r="AS192" s="220"/>
      <c r="AT192" s="220"/>
      <c r="AU192" s="220"/>
      <c r="AV192" s="220"/>
      <c r="AW192" s="220"/>
      <c r="AX192" s="220"/>
      <c r="AY192" s="220"/>
      <c r="AZ192" s="220"/>
      <c r="BA192" s="220"/>
      <c r="BB192" s="220"/>
      <c r="BC192" s="220"/>
      <c r="BD192" s="220"/>
      <c r="BE192" s="220"/>
      <c r="BF192" s="220"/>
      <c r="BG192" s="220"/>
      <c r="BH192" s="220"/>
      <c r="BI192" s="34"/>
      <c r="BJ192" s="1"/>
      <c r="BK192" s="1"/>
      <c r="BL192" s="1"/>
      <c r="BM192" s="1"/>
      <c r="BN192" s="1"/>
      <c r="BO192" s="8"/>
      <c r="BP192" s="8"/>
      <c r="BQ192" s="8"/>
      <c r="BR192" s="8"/>
      <c r="BS192" s="8"/>
      <c r="BT192" s="8"/>
      <c r="BU192" s="8"/>
      <c r="BV192" s="8"/>
      <c r="BW192" s="8"/>
      <c r="BX192" s="8"/>
      <c r="BY192" s="8"/>
      <c r="BZ192" s="8"/>
      <c r="CA192" s="9"/>
      <c r="CB192" s="9"/>
      <c r="ED192" t="s">
        <v>24</v>
      </c>
    </row>
    <row r="193" spans="1:80" ht="15.75" customHeight="1" hidden="1">
      <c r="A193" s="35"/>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c r="AA193" s="220"/>
      <c r="AB193" s="220"/>
      <c r="AC193" s="220"/>
      <c r="AD193" s="220"/>
      <c r="AE193" s="220"/>
      <c r="AF193" s="220"/>
      <c r="AG193" s="220"/>
      <c r="AH193" s="220"/>
      <c r="AI193" s="220"/>
      <c r="AJ193" s="220"/>
      <c r="AK193" s="220"/>
      <c r="AL193" s="220"/>
      <c r="AM193" s="220"/>
      <c r="AN193" s="220"/>
      <c r="AO193" s="220"/>
      <c r="AP193" s="220"/>
      <c r="AQ193" s="220"/>
      <c r="AR193" s="220"/>
      <c r="AS193" s="220"/>
      <c r="AT193" s="220"/>
      <c r="AU193" s="220"/>
      <c r="AV193" s="220"/>
      <c r="AW193" s="220"/>
      <c r="AX193" s="220"/>
      <c r="AY193" s="220"/>
      <c r="AZ193" s="220"/>
      <c r="BA193" s="220"/>
      <c r="BB193" s="220"/>
      <c r="BC193" s="220"/>
      <c r="BD193" s="220"/>
      <c r="BE193" s="220"/>
      <c r="BF193" s="220"/>
      <c r="BG193" s="220"/>
      <c r="BH193" s="220"/>
      <c r="BI193" s="34"/>
      <c r="BJ193" s="1"/>
      <c r="BK193" s="1"/>
      <c r="BL193" s="1"/>
      <c r="BM193" s="1"/>
      <c r="BN193" s="1"/>
      <c r="BO193" s="8"/>
      <c r="BP193" s="8"/>
      <c r="BQ193" s="8"/>
      <c r="BR193" s="8"/>
      <c r="BS193" s="8"/>
      <c r="BT193" s="8"/>
      <c r="BU193" s="8"/>
      <c r="BV193" s="8"/>
      <c r="BW193" s="8"/>
      <c r="BX193" s="8"/>
      <c r="BY193" s="8"/>
      <c r="BZ193" s="8"/>
      <c r="CA193" s="9"/>
      <c r="CB193" s="9"/>
    </row>
    <row r="194" spans="1:80" ht="15.75" customHeight="1" hidden="1">
      <c r="A194" s="35"/>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0"/>
      <c r="AJ194" s="220"/>
      <c r="AK194" s="220"/>
      <c r="AL194" s="220"/>
      <c r="AM194" s="220"/>
      <c r="AN194" s="220"/>
      <c r="AO194" s="220"/>
      <c r="AP194" s="220"/>
      <c r="AQ194" s="220"/>
      <c r="AR194" s="220"/>
      <c r="AS194" s="220"/>
      <c r="AT194" s="220"/>
      <c r="AU194" s="220"/>
      <c r="AV194" s="220"/>
      <c r="AW194" s="220"/>
      <c r="AX194" s="220"/>
      <c r="AY194" s="220"/>
      <c r="AZ194" s="220"/>
      <c r="BA194" s="220"/>
      <c r="BB194" s="220"/>
      <c r="BC194" s="220"/>
      <c r="BD194" s="220"/>
      <c r="BE194" s="220"/>
      <c r="BF194" s="220"/>
      <c r="BG194" s="220"/>
      <c r="BH194" s="220"/>
      <c r="BI194" s="34"/>
      <c r="BJ194" s="1"/>
      <c r="BK194" s="1"/>
      <c r="BL194" s="1"/>
      <c r="BM194" s="1"/>
      <c r="BN194" s="1"/>
      <c r="BO194" s="8"/>
      <c r="BP194" s="8"/>
      <c r="BQ194" s="8"/>
      <c r="BR194" s="8"/>
      <c r="BS194" s="8"/>
      <c r="BT194" s="8"/>
      <c r="BU194" s="8"/>
      <c r="BV194" s="8"/>
      <c r="BW194" s="8"/>
      <c r="BX194" s="8"/>
      <c r="BY194" s="8"/>
      <c r="BZ194" s="8"/>
      <c r="CA194" s="9"/>
      <c r="CB194" s="9"/>
    </row>
    <row r="195" spans="1:80" ht="11.25" customHeight="1">
      <c r="A195" s="35"/>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c r="AA195" s="220"/>
      <c r="AB195" s="220"/>
      <c r="AC195" s="220"/>
      <c r="AD195" s="220"/>
      <c r="AE195" s="220"/>
      <c r="AF195" s="220"/>
      <c r="AG195" s="220"/>
      <c r="AH195" s="220"/>
      <c r="AI195" s="220"/>
      <c r="AJ195" s="220"/>
      <c r="AK195" s="220"/>
      <c r="AL195" s="220"/>
      <c r="AM195" s="220"/>
      <c r="AN195" s="220"/>
      <c r="AO195" s="220"/>
      <c r="AP195" s="220"/>
      <c r="AQ195" s="220"/>
      <c r="AR195" s="220"/>
      <c r="AS195" s="220"/>
      <c r="AT195" s="220"/>
      <c r="AU195" s="220"/>
      <c r="AV195" s="220"/>
      <c r="AW195" s="220"/>
      <c r="AX195" s="220"/>
      <c r="AY195" s="220"/>
      <c r="AZ195" s="220"/>
      <c r="BA195" s="220"/>
      <c r="BB195" s="220"/>
      <c r="BC195" s="220"/>
      <c r="BD195" s="220"/>
      <c r="BE195" s="220"/>
      <c r="BF195" s="220"/>
      <c r="BG195" s="220"/>
      <c r="BH195" s="220"/>
      <c r="BI195" s="34"/>
      <c r="BJ195" s="1"/>
      <c r="BK195" s="1"/>
      <c r="BL195" s="1"/>
      <c r="BM195" s="1"/>
      <c r="BN195" s="1"/>
      <c r="BO195" s="8"/>
      <c r="BP195" s="8"/>
      <c r="BQ195" s="8"/>
      <c r="BR195" s="8"/>
      <c r="BS195" s="8"/>
      <c r="BT195" s="8"/>
      <c r="BU195" s="8"/>
      <c r="BV195" s="8"/>
      <c r="BW195" s="8"/>
      <c r="BX195" s="8"/>
      <c r="BY195" s="8"/>
      <c r="BZ195" s="8"/>
      <c r="CA195" s="9"/>
      <c r="CB195" s="9"/>
    </row>
    <row r="196" spans="1:80" ht="15.75" customHeight="1" hidden="1">
      <c r="A196" s="35"/>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34"/>
      <c r="BJ196" s="1"/>
      <c r="BK196" s="1"/>
      <c r="BL196" s="1"/>
      <c r="BM196" s="1"/>
      <c r="BN196" s="1"/>
      <c r="BO196" s="8"/>
      <c r="BP196" s="8"/>
      <c r="BQ196" s="8"/>
      <c r="BR196" s="8"/>
      <c r="BS196" s="8"/>
      <c r="BT196" s="8"/>
      <c r="BU196" s="8"/>
      <c r="BV196" s="8"/>
      <c r="BW196" s="8"/>
      <c r="BX196" s="8"/>
      <c r="BY196" s="8"/>
      <c r="BZ196" s="8"/>
      <c r="CA196" s="9"/>
      <c r="CB196" s="9"/>
    </row>
    <row r="197" spans="1:80" ht="15.75" customHeight="1" hidden="1">
      <c r="A197" s="35"/>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34"/>
      <c r="BJ197" s="1"/>
      <c r="BK197" s="1"/>
      <c r="BL197" s="1"/>
      <c r="BM197" s="1"/>
      <c r="BN197" s="1"/>
      <c r="BO197" s="8"/>
      <c r="BP197" s="8"/>
      <c r="BQ197" s="8"/>
      <c r="BR197" s="8"/>
      <c r="BS197" s="8"/>
      <c r="BT197" s="8"/>
      <c r="BU197" s="8"/>
      <c r="BV197" s="8"/>
      <c r="BW197" s="8"/>
      <c r="BX197" s="8"/>
      <c r="BY197" s="8"/>
      <c r="BZ197" s="8"/>
      <c r="CA197" s="9"/>
      <c r="CB197" s="9"/>
    </row>
    <row r="198" spans="1:80" ht="15.75" customHeight="1">
      <c r="A198" s="35"/>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34"/>
      <c r="BJ198" s="1"/>
      <c r="BK198" s="1"/>
      <c r="BL198" s="1"/>
      <c r="BM198" s="1"/>
      <c r="BN198" s="1"/>
      <c r="BO198" s="8"/>
      <c r="BP198" s="8"/>
      <c r="BQ198" s="8"/>
      <c r="BR198" s="8"/>
      <c r="BS198" s="8"/>
      <c r="BT198" s="8"/>
      <c r="BU198" s="8"/>
      <c r="BV198" s="8"/>
      <c r="BW198" s="8"/>
      <c r="BX198" s="8"/>
      <c r="BY198" s="8"/>
      <c r="BZ198" s="8"/>
      <c r="CA198" s="9"/>
      <c r="CB198" s="9"/>
    </row>
    <row r="199" spans="1:80" ht="15.75" customHeight="1" hidden="1">
      <c r="A199" s="3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4"/>
      <c r="BJ199" s="1"/>
      <c r="BK199" s="1"/>
      <c r="BL199" s="1"/>
      <c r="BM199" s="1"/>
      <c r="BN199" s="1"/>
      <c r="BO199" s="8"/>
      <c r="BP199" s="8"/>
      <c r="BQ199" s="8"/>
      <c r="BR199" s="8"/>
      <c r="BS199" s="8"/>
      <c r="BT199" s="8"/>
      <c r="BU199" s="8"/>
      <c r="BV199" s="8"/>
      <c r="BW199" s="8"/>
      <c r="BX199" s="8"/>
      <c r="BY199" s="8"/>
      <c r="BZ199" s="8"/>
      <c r="CA199" s="9"/>
      <c r="CB199" s="9"/>
    </row>
    <row r="200" spans="1:80" ht="15.75" customHeight="1" hidden="1">
      <c r="A200" s="3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4"/>
      <c r="BJ200" s="1"/>
      <c r="BK200" s="1"/>
      <c r="BL200" s="1"/>
      <c r="BM200" s="1"/>
      <c r="BN200" s="1"/>
      <c r="BO200" s="8"/>
      <c r="BP200" s="8"/>
      <c r="BQ200" s="8"/>
      <c r="BR200" s="8"/>
      <c r="BS200" s="8"/>
      <c r="BT200" s="8"/>
      <c r="BU200" s="8"/>
      <c r="BV200" s="8"/>
      <c r="BW200" s="8"/>
      <c r="BX200" s="8"/>
      <c r="BY200" s="8"/>
      <c r="BZ200" s="8"/>
      <c r="CA200" s="9"/>
      <c r="CB200" s="9"/>
    </row>
    <row r="201" spans="1:80" ht="18.75">
      <c r="A201" s="35"/>
      <c r="B201" s="224" t="s">
        <v>51</v>
      </c>
      <c r="C201" s="224"/>
      <c r="D201" s="224"/>
      <c r="E201" s="224"/>
      <c r="F201" s="224"/>
      <c r="G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4"/>
      <c r="AX201" s="224"/>
      <c r="AY201" s="224"/>
      <c r="AZ201" s="224"/>
      <c r="BA201" s="224"/>
      <c r="BB201" s="224"/>
      <c r="BC201" s="224"/>
      <c r="BD201" s="224"/>
      <c r="BE201" s="224"/>
      <c r="BF201" s="224"/>
      <c r="BG201" s="224"/>
      <c r="BH201" s="224"/>
      <c r="BI201" s="34"/>
      <c r="BJ201" s="1"/>
      <c r="BK201" s="1"/>
      <c r="BL201" s="1"/>
      <c r="BM201" s="1"/>
      <c r="BN201" s="1"/>
      <c r="BO201" s="8"/>
      <c r="BP201" s="8"/>
      <c r="BQ201" s="8"/>
      <c r="BR201" s="8"/>
      <c r="BS201" s="8"/>
      <c r="BT201" s="8"/>
      <c r="BU201" s="8"/>
      <c r="BV201" s="8"/>
      <c r="BW201" s="8"/>
      <c r="BX201" s="8"/>
      <c r="BY201" s="8"/>
      <c r="BZ201" s="8"/>
      <c r="CA201" s="9"/>
      <c r="CB201" s="9"/>
    </row>
    <row r="202" spans="1:80" ht="15.75" customHeight="1" hidden="1">
      <c r="A202" s="35"/>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34"/>
      <c r="BJ202" s="1"/>
      <c r="BK202" s="1"/>
      <c r="BL202" s="1"/>
      <c r="BM202" s="1"/>
      <c r="BN202" s="1"/>
      <c r="BO202" s="8"/>
      <c r="BP202" s="8"/>
      <c r="BQ202" s="8"/>
      <c r="BR202" s="8"/>
      <c r="BS202" s="8"/>
      <c r="BT202" s="8"/>
      <c r="BU202" s="8"/>
      <c r="BV202" s="8"/>
      <c r="BW202" s="8"/>
      <c r="BX202" s="8"/>
      <c r="BY202" s="8"/>
      <c r="BZ202" s="8"/>
      <c r="CA202" s="9"/>
      <c r="CB202" s="9"/>
    </row>
    <row r="203" spans="1:80" ht="15.75" customHeight="1" hidden="1">
      <c r="A203" s="35"/>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34"/>
      <c r="BJ203" s="1"/>
      <c r="BK203" s="1"/>
      <c r="BL203" s="1"/>
      <c r="BM203" s="1"/>
      <c r="BN203" s="1"/>
      <c r="BO203" s="8"/>
      <c r="BP203" s="8"/>
      <c r="BQ203" s="8"/>
      <c r="BR203" s="8"/>
      <c r="BS203" s="8"/>
      <c r="BT203" s="8"/>
      <c r="BU203" s="8"/>
      <c r="BV203" s="8"/>
      <c r="BW203" s="8"/>
      <c r="BX203" s="8"/>
      <c r="BY203" s="8"/>
      <c r="BZ203" s="8"/>
      <c r="CA203" s="9"/>
      <c r="CB203" s="9"/>
    </row>
    <row r="204" spans="1:80" ht="15.75">
      <c r="A204" s="35"/>
      <c r="B204" s="225" t="s">
        <v>55</v>
      </c>
      <c r="C204" s="225"/>
      <c r="D204" s="225"/>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c r="AA204" s="225"/>
      <c r="AB204" s="225"/>
      <c r="AC204" s="225"/>
      <c r="AD204" s="225"/>
      <c r="AE204" s="225"/>
      <c r="AF204" s="225"/>
      <c r="AG204" s="225"/>
      <c r="AH204" s="225"/>
      <c r="AI204" s="225"/>
      <c r="AJ204" s="225"/>
      <c r="AK204" s="225"/>
      <c r="AL204" s="225"/>
      <c r="AM204" s="225"/>
      <c r="AN204" s="225"/>
      <c r="AO204" s="225"/>
      <c r="AP204" s="225"/>
      <c r="AQ204" s="225"/>
      <c r="AR204" s="225"/>
      <c r="AS204" s="225"/>
      <c r="AT204" s="225"/>
      <c r="AU204" s="225"/>
      <c r="AV204" s="225"/>
      <c r="AW204" s="225"/>
      <c r="AX204" s="225"/>
      <c r="AY204" s="225"/>
      <c r="AZ204" s="225"/>
      <c r="BA204" s="225"/>
      <c r="BB204" s="225"/>
      <c r="BC204" s="225"/>
      <c r="BD204" s="225"/>
      <c r="BE204" s="225"/>
      <c r="BF204" s="225"/>
      <c r="BG204" s="225"/>
      <c r="BH204" s="225"/>
      <c r="BI204" s="34"/>
      <c r="BJ204" s="1"/>
      <c r="BK204" s="1"/>
      <c r="BL204" s="1"/>
      <c r="BM204" s="1"/>
      <c r="BN204" s="1"/>
      <c r="BO204" s="8"/>
      <c r="BP204" s="8"/>
      <c r="BQ204" s="8"/>
      <c r="BR204" s="8"/>
      <c r="BS204" s="8"/>
      <c r="BT204" s="8"/>
      <c r="BU204" s="8"/>
      <c r="BV204" s="8"/>
      <c r="BW204" s="8"/>
      <c r="BX204" s="8"/>
      <c r="BY204" s="8"/>
      <c r="BZ204" s="8"/>
      <c r="CA204" s="9"/>
      <c r="CB204" s="9"/>
    </row>
    <row r="205" spans="1:80" ht="15.75" customHeight="1" hidden="1">
      <c r="A205" s="3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34"/>
      <c r="BJ205" s="1"/>
      <c r="BK205" s="1"/>
      <c r="BL205" s="1"/>
      <c r="BM205" s="1"/>
      <c r="BN205" s="1"/>
      <c r="BO205" s="8"/>
      <c r="BP205" s="8"/>
      <c r="BQ205" s="8"/>
      <c r="BR205" s="8"/>
      <c r="BS205" s="8"/>
      <c r="BT205" s="8"/>
      <c r="BU205" s="8"/>
      <c r="BV205" s="8"/>
      <c r="BW205" s="8"/>
      <c r="BX205" s="8"/>
      <c r="BY205" s="8"/>
      <c r="BZ205" s="8"/>
      <c r="CA205" s="9"/>
      <c r="CB205" s="9"/>
    </row>
    <row r="206" spans="1:80" ht="15.75" customHeight="1" hidden="1">
      <c r="A206" s="3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34"/>
      <c r="BJ206" s="1"/>
      <c r="BK206" s="1"/>
      <c r="BL206" s="1"/>
      <c r="BM206" s="1"/>
      <c r="BN206" s="1"/>
      <c r="BO206" s="8"/>
      <c r="BP206" s="8"/>
      <c r="BQ206" s="8"/>
      <c r="BR206" s="8"/>
      <c r="BS206" s="8"/>
      <c r="BT206" s="8"/>
      <c r="BU206" s="8"/>
      <c r="BV206" s="8"/>
      <c r="BW206" s="8"/>
      <c r="BX206" s="8"/>
      <c r="BY206" s="8"/>
      <c r="BZ206" s="8"/>
      <c r="CA206" s="9"/>
      <c r="CB206" s="9"/>
    </row>
    <row r="207" spans="1:80" ht="15.75">
      <c r="A207" s="35"/>
      <c r="B207" s="225" t="s">
        <v>56</v>
      </c>
      <c r="C207" s="225"/>
      <c r="D207" s="225"/>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c r="AA207" s="225"/>
      <c r="AB207" s="225"/>
      <c r="AC207" s="225"/>
      <c r="AD207" s="225"/>
      <c r="AE207" s="225"/>
      <c r="AF207" s="225"/>
      <c r="AG207" s="225"/>
      <c r="AH207" s="225"/>
      <c r="AI207" s="225"/>
      <c r="AJ207" s="225"/>
      <c r="AK207" s="225"/>
      <c r="AL207" s="225"/>
      <c r="AM207" s="225"/>
      <c r="AN207" s="225"/>
      <c r="AO207" s="225"/>
      <c r="AP207" s="225"/>
      <c r="AQ207" s="225"/>
      <c r="AR207" s="225"/>
      <c r="AS207" s="225"/>
      <c r="AT207" s="225"/>
      <c r="AU207" s="225"/>
      <c r="AV207" s="225"/>
      <c r="AW207" s="225"/>
      <c r="AX207" s="225"/>
      <c r="AY207" s="225"/>
      <c r="AZ207" s="225"/>
      <c r="BA207" s="225"/>
      <c r="BB207" s="225"/>
      <c r="BC207" s="225"/>
      <c r="BD207" s="225"/>
      <c r="BE207" s="225"/>
      <c r="BF207" s="225"/>
      <c r="BG207" s="225"/>
      <c r="BH207" s="225"/>
      <c r="BI207" s="34"/>
      <c r="BJ207" s="1"/>
      <c r="BK207" s="1"/>
      <c r="BL207" s="1"/>
      <c r="BM207" s="1"/>
      <c r="BN207" s="1"/>
      <c r="BO207" s="8"/>
      <c r="BP207" s="8"/>
      <c r="BQ207" s="8"/>
      <c r="BR207" s="8"/>
      <c r="BS207" s="8"/>
      <c r="BT207" s="8"/>
      <c r="BU207" s="8"/>
      <c r="BV207" s="8"/>
      <c r="BW207" s="8"/>
      <c r="BX207" s="8"/>
      <c r="BY207" s="8"/>
      <c r="BZ207" s="8"/>
      <c r="CA207" s="9"/>
      <c r="CB207" s="9"/>
    </row>
    <row r="208" spans="1:80" ht="15.75" customHeight="1" hidden="1">
      <c r="A208" s="3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34"/>
      <c r="BJ208" s="1"/>
      <c r="BK208" s="1"/>
      <c r="BL208" s="1"/>
      <c r="BM208" s="1"/>
      <c r="BN208" s="1"/>
      <c r="BO208" s="8"/>
      <c r="BP208" s="8"/>
      <c r="BQ208" s="8"/>
      <c r="BR208" s="8"/>
      <c r="BS208" s="8"/>
      <c r="BT208" s="8"/>
      <c r="BU208" s="8"/>
      <c r="BV208" s="8"/>
      <c r="BW208" s="8"/>
      <c r="BX208" s="8"/>
      <c r="BY208" s="8"/>
      <c r="BZ208" s="8"/>
      <c r="CA208" s="9"/>
      <c r="CB208" s="9"/>
    </row>
    <row r="209" spans="1:80" ht="15.75" customHeight="1" hidden="1">
      <c r="A209" s="3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34"/>
      <c r="BJ209" s="1"/>
      <c r="BK209" s="1"/>
      <c r="BL209" s="1"/>
      <c r="BM209" s="1"/>
      <c r="BN209" s="1"/>
      <c r="BO209" s="8"/>
      <c r="BP209" s="8"/>
      <c r="BQ209" s="8"/>
      <c r="BR209" s="8"/>
      <c r="BS209" s="8"/>
      <c r="BT209" s="8"/>
      <c r="BU209" s="8"/>
      <c r="BV209" s="8"/>
      <c r="BW209" s="8"/>
      <c r="BX209" s="8"/>
      <c r="BY209" s="8"/>
      <c r="BZ209" s="8"/>
      <c r="CA209" s="9"/>
      <c r="CB209" s="9"/>
    </row>
    <row r="210" spans="1:80" ht="15.75" customHeight="1">
      <c r="A210" s="35"/>
      <c r="B210" s="225" t="s">
        <v>57</v>
      </c>
      <c r="C210" s="225"/>
      <c r="D210" s="225"/>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225"/>
      <c r="BE210" s="225"/>
      <c r="BF210" s="225"/>
      <c r="BG210" s="225"/>
      <c r="BH210" s="225"/>
      <c r="BI210" s="34"/>
      <c r="BJ210" s="1"/>
      <c r="BK210" s="1"/>
      <c r="BL210" s="1"/>
      <c r="BM210" s="1"/>
      <c r="BN210" s="1"/>
      <c r="BO210" s="8"/>
      <c r="BP210" s="8"/>
      <c r="BQ210" s="8"/>
      <c r="BR210" s="8"/>
      <c r="BS210" s="8"/>
      <c r="BT210" s="8"/>
      <c r="BU210" s="8"/>
      <c r="BV210" s="8"/>
      <c r="BW210" s="8"/>
      <c r="BX210" s="8"/>
      <c r="BY210" s="8"/>
      <c r="BZ210" s="8"/>
      <c r="CA210" s="9"/>
      <c r="CB210" s="9"/>
    </row>
    <row r="211" spans="1:80" ht="15.75" customHeight="1" hidden="1">
      <c r="A211" s="3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34"/>
      <c r="BJ211" s="1"/>
      <c r="BK211" s="1"/>
      <c r="BL211" s="1"/>
      <c r="BM211" s="1"/>
      <c r="BN211" s="1"/>
      <c r="BO211" s="8"/>
      <c r="BP211" s="8"/>
      <c r="BQ211" s="8"/>
      <c r="BR211" s="8"/>
      <c r="BS211" s="8"/>
      <c r="BT211" s="8"/>
      <c r="BU211" s="8"/>
      <c r="BV211" s="8"/>
      <c r="BW211" s="8"/>
      <c r="BX211" s="8"/>
      <c r="BY211" s="8"/>
      <c r="BZ211" s="8"/>
      <c r="CA211" s="9"/>
      <c r="CB211" s="9"/>
    </row>
    <row r="212" spans="1:80" ht="15.75" customHeight="1" hidden="1">
      <c r="A212" s="3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34"/>
      <c r="BJ212" s="1"/>
      <c r="BK212" s="1"/>
      <c r="BL212" s="1"/>
      <c r="BM212" s="1"/>
      <c r="BN212" s="1"/>
      <c r="BO212" s="8"/>
      <c r="BP212" s="8"/>
      <c r="BQ212" s="8"/>
      <c r="BR212" s="8"/>
      <c r="BS212" s="8"/>
      <c r="BT212" s="8"/>
      <c r="BU212" s="8"/>
      <c r="BV212" s="8"/>
      <c r="BW212" s="8"/>
      <c r="BX212" s="8"/>
      <c r="BY212" s="8"/>
      <c r="BZ212" s="8"/>
      <c r="CA212" s="9"/>
      <c r="CB212" s="9"/>
    </row>
    <row r="213" spans="1:80" ht="15.75" customHeight="1">
      <c r="A213" s="35"/>
      <c r="B213" s="225" t="s">
        <v>58</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225"/>
      <c r="BG213" s="225"/>
      <c r="BH213" s="225"/>
      <c r="BI213" s="34"/>
      <c r="BJ213" s="1"/>
      <c r="BK213" s="1"/>
      <c r="BL213" s="1"/>
      <c r="BM213" s="1"/>
      <c r="BN213" s="1"/>
      <c r="BO213" s="8"/>
      <c r="BP213" s="8"/>
      <c r="BQ213" s="8"/>
      <c r="BR213" s="8"/>
      <c r="BS213" s="8"/>
      <c r="BT213" s="8"/>
      <c r="BU213" s="8"/>
      <c r="BV213" s="8"/>
      <c r="BW213" s="8"/>
      <c r="BX213" s="8"/>
      <c r="BY213" s="8"/>
      <c r="BZ213" s="8"/>
      <c r="CA213" s="9"/>
      <c r="CB213" s="9"/>
    </row>
    <row r="214" spans="1:80" ht="15.75" customHeight="1" hidden="1">
      <c r="A214" s="3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34"/>
      <c r="BJ214" s="1"/>
      <c r="BK214" s="1"/>
      <c r="BL214" s="1"/>
      <c r="BM214" s="1"/>
      <c r="BN214" s="1"/>
      <c r="BO214" s="8"/>
      <c r="BP214" s="8"/>
      <c r="BQ214" s="8"/>
      <c r="BR214" s="8"/>
      <c r="BS214" s="8"/>
      <c r="BT214" s="8"/>
      <c r="BU214" s="8"/>
      <c r="BV214" s="8"/>
      <c r="BW214" s="8"/>
      <c r="BX214" s="8"/>
      <c r="BY214" s="8"/>
      <c r="BZ214" s="8"/>
      <c r="CA214" s="9"/>
      <c r="CB214" s="9"/>
    </row>
    <row r="215" spans="1:80" ht="15.75" customHeight="1" hidden="1">
      <c r="A215" s="3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34"/>
      <c r="BJ215" s="1"/>
      <c r="BK215" s="1"/>
      <c r="BL215" s="1"/>
      <c r="BM215" s="1"/>
      <c r="BN215" s="1"/>
      <c r="BO215" s="8"/>
      <c r="BP215" s="8"/>
      <c r="BQ215" s="8"/>
      <c r="BR215" s="8"/>
      <c r="BS215" s="8"/>
      <c r="BT215" s="8"/>
      <c r="BU215" s="8"/>
      <c r="BV215" s="8"/>
      <c r="BW215" s="8"/>
      <c r="BX215" s="8"/>
      <c r="BY215" s="8"/>
      <c r="BZ215" s="8"/>
      <c r="CA215" s="9"/>
      <c r="CB215" s="9"/>
    </row>
    <row r="216" spans="1:80" ht="15.75">
      <c r="A216" s="35"/>
      <c r="B216" s="225" t="s">
        <v>59</v>
      </c>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c r="AS216" s="225"/>
      <c r="AT216" s="225"/>
      <c r="AU216" s="225"/>
      <c r="AV216" s="225"/>
      <c r="AW216" s="225"/>
      <c r="AX216" s="225"/>
      <c r="AY216" s="225"/>
      <c r="AZ216" s="225"/>
      <c r="BA216" s="225"/>
      <c r="BB216" s="225"/>
      <c r="BC216" s="225"/>
      <c r="BD216" s="225"/>
      <c r="BE216" s="225"/>
      <c r="BF216" s="225"/>
      <c r="BG216" s="225"/>
      <c r="BH216" s="225"/>
      <c r="BI216" s="34"/>
      <c r="BJ216" s="1"/>
      <c r="BK216" s="1"/>
      <c r="BL216" s="1"/>
      <c r="BM216" s="1"/>
      <c r="BN216" s="1"/>
      <c r="BO216" s="8"/>
      <c r="BP216" s="8"/>
      <c r="BQ216" s="8"/>
      <c r="BR216" s="8"/>
      <c r="BS216" s="8"/>
      <c r="BT216" s="8"/>
      <c r="BU216" s="8"/>
      <c r="BV216" s="8"/>
      <c r="BW216" s="8"/>
      <c r="BX216" s="8"/>
      <c r="BY216" s="8"/>
      <c r="BZ216" s="8"/>
      <c r="CA216" s="9"/>
      <c r="CB216" s="9"/>
    </row>
    <row r="217" spans="1:80" ht="15.75" customHeight="1" hidden="1">
      <c r="A217" s="3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34"/>
      <c r="BJ217" s="1"/>
      <c r="BK217" s="1"/>
      <c r="BL217" s="1"/>
      <c r="BM217" s="1"/>
      <c r="BN217" s="1"/>
      <c r="BO217" s="8"/>
      <c r="BP217" s="8"/>
      <c r="BQ217" s="8"/>
      <c r="BR217" s="8"/>
      <c r="BS217" s="8"/>
      <c r="BT217" s="8"/>
      <c r="BU217" s="8"/>
      <c r="BV217" s="8"/>
      <c r="BW217" s="8"/>
      <c r="BX217" s="8"/>
      <c r="BY217" s="8"/>
      <c r="BZ217" s="8"/>
      <c r="CA217" s="9"/>
      <c r="CB217" s="9"/>
    </row>
    <row r="218" spans="1:80" ht="15.75" customHeight="1" hidden="1">
      <c r="A218" s="3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34"/>
      <c r="BJ218" s="1"/>
      <c r="BK218" s="1"/>
      <c r="BL218" s="1"/>
      <c r="BM218" s="1"/>
      <c r="BN218" s="1"/>
      <c r="BO218" s="8"/>
      <c r="BP218" s="8"/>
      <c r="BQ218" s="8"/>
      <c r="BR218" s="8"/>
      <c r="BS218" s="8"/>
      <c r="BT218" s="8"/>
      <c r="BU218" s="8"/>
      <c r="BV218" s="8"/>
      <c r="BW218" s="8"/>
      <c r="BX218" s="8"/>
      <c r="BY218" s="8"/>
      <c r="BZ218" s="8"/>
      <c r="CA218" s="9"/>
      <c r="CB218" s="9"/>
    </row>
    <row r="219" spans="1:80" ht="15.75">
      <c r="A219" s="35"/>
      <c r="B219" s="225" t="s">
        <v>60</v>
      </c>
      <c r="C219" s="225"/>
      <c r="D219" s="225"/>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c r="AE219" s="225"/>
      <c r="AF219" s="225"/>
      <c r="AG219" s="225"/>
      <c r="AH219" s="225"/>
      <c r="AI219" s="225"/>
      <c r="AJ219" s="225"/>
      <c r="AK219" s="225"/>
      <c r="AL219" s="225"/>
      <c r="AM219" s="225"/>
      <c r="AN219" s="225"/>
      <c r="AO219" s="225"/>
      <c r="AP219" s="225"/>
      <c r="AQ219" s="225"/>
      <c r="AR219" s="225"/>
      <c r="AS219" s="225"/>
      <c r="AT219" s="225"/>
      <c r="AU219" s="225"/>
      <c r="AV219" s="225"/>
      <c r="AW219" s="225"/>
      <c r="AX219" s="225"/>
      <c r="AY219" s="225"/>
      <c r="AZ219" s="225"/>
      <c r="BA219" s="225"/>
      <c r="BB219" s="225"/>
      <c r="BC219" s="225"/>
      <c r="BD219" s="225"/>
      <c r="BE219" s="225"/>
      <c r="BF219" s="225"/>
      <c r="BG219" s="225"/>
      <c r="BH219" s="225"/>
      <c r="BI219" s="34"/>
      <c r="BJ219" s="1"/>
      <c r="BK219" s="1"/>
      <c r="BL219" s="1"/>
      <c r="BM219" s="1"/>
      <c r="BN219" s="1"/>
      <c r="BO219" s="8"/>
      <c r="BP219" s="8"/>
      <c r="BQ219" s="8"/>
      <c r="BR219" s="8"/>
      <c r="BS219" s="8"/>
      <c r="BT219" s="8"/>
      <c r="BU219" s="8"/>
      <c r="BV219" s="8"/>
      <c r="BW219" s="8"/>
      <c r="BX219" s="8"/>
      <c r="BY219" s="8"/>
      <c r="BZ219" s="8"/>
      <c r="CA219" s="9"/>
      <c r="CB219" s="9"/>
    </row>
    <row r="220" spans="1:80" ht="15.75" customHeight="1" hidden="1">
      <c r="A220" s="3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34"/>
      <c r="BJ220" s="1"/>
      <c r="BK220" s="1"/>
      <c r="BL220" s="1"/>
      <c r="BM220" s="1"/>
      <c r="BN220" s="1"/>
      <c r="BO220" s="8"/>
      <c r="BP220" s="8"/>
      <c r="BQ220" s="8"/>
      <c r="BR220" s="8"/>
      <c r="BS220" s="8"/>
      <c r="BT220" s="8"/>
      <c r="BU220" s="8"/>
      <c r="BV220" s="8"/>
      <c r="BW220" s="8"/>
      <c r="BX220" s="8"/>
      <c r="BY220" s="8"/>
      <c r="BZ220" s="8"/>
      <c r="CA220" s="9"/>
      <c r="CB220" s="9"/>
    </row>
    <row r="221" spans="1:80" ht="15.75" hidden="1">
      <c r="A221" s="3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34"/>
      <c r="BJ221" s="1"/>
      <c r="BK221" s="1"/>
      <c r="BL221" s="1"/>
      <c r="BM221" s="1"/>
      <c r="BN221" s="1"/>
      <c r="BO221" s="8"/>
      <c r="BP221" s="8"/>
      <c r="BQ221" s="8"/>
      <c r="BR221" s="8"/>
      <c r="BS221" s="8"/>
      <c r="BT221" s="8"/>
      <c r="BU221" s="8"/>
      <c r="BV221" s="8"/>
      <c r="BW221" s="8"/>
      <c r="BX221" s="8"/>
      <c r="BY221" s="8"/>
      <c r="BZ221" s="8"/>
      <c r="CA221" s="9"/>
      <c r="CB221" s="9"/>
    </row>
    <row r="222" spans="1:80" ht="15.75">
      <c r="A222" s="35"/>
      <c r="B222" s="225" t="s">
        <v>61</v>
      </c>
      <c r="C222" s="225"/>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c r="AA222" s="225"/>
      <c r="AB222" s="225"/>
      <c r="AC222" s="225"/>
      <c r="AD222" s="225"/>
      <c r="AE222" s="225"/>
      <c r="AF222" s="225"/>
      <c r="AG222" s="225"/>
      <c r="AH222" s="225"/>
      <c r="AI222" s="225"/>
      <c r="AJ222" s="225"/>
      <c r="AK222" s="225"/>
      <c r="AL222" s="225"/>
      <c r="AM222" s="225"/>
      <c r="AN222" s="225"/>
      <c r="AO222" s="225"/>
      <c r="AP222" s="225"/>
      <c r="AQ222" s="225"/>
      <c r="AR222" s="225"/>
      <c r="AS222" s="225"/>
      <c r="AT222" s="225"/>
      <c r="AU222" s="225"/>
      <c r="AV222" s="225"/>
      <c r="AW222" s="225"/>
      <c r="AX222" s="225"/>
      <c r="AY222" s="225"/>
      <c r="AZ222" s="225"/>
      <c r="BA222" s="225"/>
      <c r="BB222" s="225"/>
      <c r="BC222" s="225"/>
      <c r="BD222" s="225"/>
      <c r="BE222" s="225"/>
      <c r="BF222" s="225"/>
      <c r="BG222" s="225"/>
      <c r="BH222" s="225"/>
      <c r="BI222" s="34"/>
      <c r="BJ222" s="1"/>
      <c r="BK222" s="1"/>
      <c r="BL222" s="1"/>
      <c r="BM222" s="1"/>
      <c r="BN222" s="1"/>
      <c r="BO222" s="8"/>
      <c r="BP222" s="8"/>
      <c r="BQ222" s="8"/>
      <c r="BR222" s="8"/>
      <c r="BS222" s="8"/>
      <c r="BT222" s="8"/>
      <c r="BU222" s="8"/>
      <c r="BV222" s="8"/>
      <c r="BW222" s="8"/>
      <c r="BX222" s="8"/>
      <c r="BY222" s="8"/>
      <c r="BZ222" s="8"/>
      <c r="CA222" s="9"/>
      <c r="CB222" s="9"/>
    </row>
    <row r="223" spans="1:80" ht="15.75" hidden="1">
      <c r="A223" s="3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34"/>
      <c r="BJ223" s="1"/>
      <c r="BK223" s="1"/>
      <c r="BL223" s="1"/>
      <c r="BM223" s="1"/>
      <c r="BN223" s="1"/>
      <c r="BO223" s="8"/>
      <c r="BP223" s="8"/>
      <c r="BQ223" s="8"/>
      <c r="BR223" s="8"/>
      <c r="BS223" s="8"/>
      <c r="BT223" s="8"/>
      <c r="BU223" s="8"/>
      <c r="BV223" s="8"/>
      <c r="BW223" s="8"/>
      <c r="BX223" s="8"/>
      <c r="BY223" s="8"/>
      <c r="BZ223" s="8"/>
      <c r="CA223" s="9"/>
      <c r="CB223" s="9"/>
    </row>
    <row r="224" spans="1:80" ht="15.75" hidden="1">
      <c r="A224" s="3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34"/>
      <c r="BJ224" s="1"/>
      <c r="BK224" s="1"/>
      <c r="BL224" s="1"/>
      <c r="BM224" s="1"/>
      <c r="BN224" s="1"/>
      <c r="BO224" s="8"/>
      <c r="BP224" s="8"/>
      <c r="BQ224" s="8"/>
      <c r="BR224" s="8"/>
      <c r="BS224" s="8"/>
      <c r="BT224" s="8"/>
      <c r="BU224" s="8"/>
      <c r="BV224" s="8"/>
      <c r="BW224" s="8"/>
      <c r="BX224" s="8"/>
      <c r="BY224" s="8"/>
      <c r="BZ224" s="8"/>
      <c r="CA224" s="9"/>
      <c r="CB224" s="9"/>
    </row>
    <row r="225" spans="1:80" ht="15.75">
      <c r="A225" s="35"/>
      <c r="B225" s="225" t="s">
        <v>62</v>
      </c>
      <c r="C225" s="225"/>
      <c r="D225" s="225"/>
      <c r="E225" s="225"/>
      <c r="F225" s="225"/>
      <c r="G225" s="225"/>
      <c r="H225" s="225"/>
      <c r="I225" s="225"/>
      <c r="J225" s="225"/>
      <c r="K225" s="225"/>
      <c r="L225" s="225"/>
      <c r="M225" s="225"/>
      <c r="N225" s="225"/>
      <c r="O225" s="225"/>
      <c r="P225" s="225"/>
      <c r="Q225" s="225"/>
      <c r="R225" s="225"/>
      <c r="S225" s="225"/>
      <c r="T225" s="225"/>
      <c r="U225" s="225"/>
      <c r="V225" s="225"/>
      <c r="W225" s="225"/>
      <c r="X225" s="225"/>
      <c r="Y225" s="225"/>
      <c r="Z225" s="225"/>
      <c r="AA225" s="225"/>
      <c r="AB225" s="225"/>
      <c r="AC225" s="225"/>
      <c r="AD225" s="225"/>
      <c r="AE225" s="225"/>
      <c r="AF225" s="225"/>
      <c r="AG225" s="225"/>
      <c r="AH225" s="225"/>
      <c r="AI225" s="225"/>
      <c r="AJ225" s="225"/>
      <c r="AK225" s="225"/>
      <c r="AL225" s="225"/>
      <c r="AM225" s="225"/>
      <c r="AN225" s="225"/>
      <c r="AO225" s="225"/>
      <c r="AP225" s="225"/>
      <c r="AQ225" s="225"/>
      <c r="AR225" s="225"/>
      <c r="AS225" s="225"/>
      <c r="AT225" s="225"/>
      <c r="AU225" s="225"/>
      <c r="AV225" s="225"/>
      <c r="AW225" s="225"/>
      <c r="AX225" s="225"/>
      <c r="AY225" s="225"/>
      <c r="AZ225" s="225"/>
      <c r="BA225" s="225"/>
      <c r="BB225" s="225"/>
      <c r="BC225" s="225"/>
      <c r="BD225" s="225"/>
      <c r="BE225" s="225"/>
      <c r="BF225" s="225"/>
      <c r="BG225" s="225"/>
      <c r="BH225" s="225"/>
      <c r="BI225" s="34"/>
      <c r="BJ225" s="1"/>
      <c r="BK225" s="1"/>
      <c r="BL225" s="1"/>
      <c r="BM225" s="1"/>
      <c r="BN225" s="1"/>
      <c r="BO225" s="8"/>
      <c r="BP225" s="8"/>
      <c r="BQ225" s="8"/>
      <c r="BR225" s="8"/>
      <c r="BS225" s="8"/>
      <c r="BT225" s="8"/>
      <c r="BU225" s="8"/>
      <c r="BV225" s="8"/>
      <c r="BW225" s="8"/>
      <c r="BX225" s="8"/>
      <c r="BY225" s="8"/>
      <c r="BZ225" s="8"/>
      <c r="CA225" s="9"/>
      <c r="CB225" s="9"/>
    </row>
    <row r="226" spans="1:80" ht="15.75" hidden="1">
      <c r="A226" s="3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34"/>
      <c r="BJ226" s="1"/>
      <c r="BK226" s="1"/>
      <c r="BL226" s="1"/>
      <c r="BM226" s="1"/>
      <c r="BN226" s="1"/>
      <c r="BO226" s="8"/>
      <c r="BP226" s="8"/>
      <c r="BQ226" s="8"/>
      <c r="BR226" s="8"/>
      <c r="BS226" s="8"/>
      <c r="BT226" s="8"/>
      <c r="BU226" s="8"/>
      <c r="BV226" s="8"/>
      <c r="BW226" s="8"/>
      <c r="BX226" s="8"/>
      <c r="BY226" s="8"/>
      <c r="BZ226" s="8"/>
      <c r="CA226" s="9"/>
      <c r="CB226" s="9"/>
    </row>
    <row r="227" spans="1:80" ht="15.75" hidden="1">
      <c r="A227" s="3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34"/>
      <c r="BJ227" s="1"/>
      <c r="BK227" s="1"/>
      <c r="BL227" s="1"/>
      <c r="BM227" s="1"/>
      <c r="BN227" s="1"/>
      <c r="BO227" s="8"/>
      <c r="BP227" s="8"/>
      <c r="BQ227" s="8"/>
      <c r="BR227" s="8"/>
      <c r="BS227" s="8"/>
      <c r="BT227" s="8"/>
      <c r="BU227" s="8"/>
      <c r="BV227" s="8"/>
      <c r="BW227" s="8"/>
      <c r="BX227" s="8"/>
      <c r="BY227" s="8"/>
      <c r="BZ227" s="8"/>
      <c r="CA227" s="9"/>
      <c r="CB227" s="9"/>
    </row>
    <row r="228" spans="1:80" ht="15.75">
      <c r="A228" s="35"/>
      <c r="B228" s="225" t="s">
        <v>63</v>
      </c>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c r="AE228" s="225"/>
      <c r="AF228" s="225"/>
      <c r="AG228" s="225"/>
      <c r="AH228" s="225"/>
      <c r="AI228" s="225"/>
      <c r="AJ228" s="225"/>
      <c r="AK228" s="225"/>
      <c r="AL228" s="225"/>
      <c r="AM228" s="225"/>
      <c r="AN228" s="225"/>
      <c r="AO228" s="225"/>
      <c r="AP228" s="225"/>
      <c r="AQ228" s="225"/>
      <c r="AR228" s="225"/>
      <c r="AS228" s="225"/>
      <c r="AT228" s="225"/>
      <c r="AU228" s="225"/>
      <c r="AV228" s="225"/>
      <c r="AW228" s="225"/>
      <c r="AX228" s="225"/>
      <c r="AY228" s="225"/>
      <c r="AZ228" s="225"/>
      <c r="BA228" s="225"/>
      <c r="BB228" s="225"/>
      <c r="BC228" s="225"/>
      <c r="BD228" s="225"/>
      <c r="BE228" s="225"/>
      <c r="BF228" s="225"/>
      <c r="BG228" s="225"/>
      <c r="BH228" s="225"/>
      <c r="BI228" s="34"/>
      <c r="BJ228" s="1"/>
      <c r="BK228" s="1"/>
      <c r="BL228" s="1"/>
      <c r="BM228" s="1"/>
      <c r="BN228" s="1"/>
      <c r="BO228" s="8"/>
      <c r="BP228" s="8"/>
      <c r="BQ228" s="8"/>
      <c r="BR228" s="8"/>
      <c r="BS228" s="8"/>
      <c r="BT228" s="8"/>
      <c r="BU228" s="8"/>
      <c r="BV228" s="8"/>
      <c r="BW228" s="8"/>
      <c r="BX228" s="8"/>
      <c r="BY228" s="8"/>
      <c r="BZ228" s="8"/>
      <c r="CA228" s="9"/>
      <c r="CB228" s="9"/>
    </row>
    <row r="229" spans="1:80" ht="15.75" hidden="1">
      <c r="A229" s="35"/>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34"/>
      <c r="BJ229" s="1"/>
      <c r="BK229" s="1"/>
      <c r="BL229" s="1"/>
      <c r="BM229" s="1"/>
      <c r="BN229" s="1"/>
      <c r="BO229" s="8"/>
      <c r="BP229" s="8"/>
      <c r="BQ229" s="8"/>
      <c r="BR229" s="8"/>
      <c r="BS229" s="8"/>
      <c r="BT229" s="8"/>
      <c r="BU229" s="8"/>
      <c r="BV229" s="8"/>
      <c r="BW229" s="8"/>
      <c r="BX229" s="8"/>
      <c r="BY229" s="8"/>
      <c r="BZ229" s="8"/>
      <c r="CA229" s="9"/>
      <c r="CB229" s="9"/>
    </row>
    <row r="230" spans="1:80" ht="15.75" hidden="1">
      <c r="A230" s="35"/>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34"/>
      <c r="BJ230" s="1"/>
      <c r="BK230" s="1"/>
      <c r="BL230" s="1"/>
      <c r="BM230" s="1"/>
      <c r="BN230" s="1"/>
      <c r="BO230" s="8"/>
      <c r="BP230" s="8"/>
      <c r="BQ230" s="8"/>
      <c r="BR230" s="8"/>
      <c r="BS230" s="8"/>
      <c r="BT230" s="8"/>
      <c r="BU230" s="8"/>
      <c r="BV230" s="8"/>
      <c r="BW230" s="8"/>
      <c r="BX230" s="8"/>
      <c r="BY230" s="8"/>
      <c r="BZ230" s="8"/>
      <c r="CA230" s="9"/>
      <c r="CB230" s="9"/>
    </row>
    <row r="231" spans="1:80" ht="15.75" hidden="1">
      <c r="A231" s="35"/>
      <c r="B231" s="226" t="s">
        <v>52</v>
      </c>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c r="Y231" s="226"/>
      <c r="Z231" s="226"/>
      <c r="AA231" s="226"/>
      <c r="AB231" s="226"/>
      <c r="AC231" s="226"/>
      <c r="AD231" s="226"/>
      <c r="AE231" s="226"/>
      <c r="AF231" s="226"/>
      <c r="AG231" s="226"/>
      <c r="AH231" s="226"/>
      <c r="AI231" s="226"/>
      <c r="AJ231" s="226"/>
      <c r="AK231" s="226"/>
      <c r="AL231" s="226"/>
      <c r="AM231" s="226"/>
      <c r="AN231" s="226"/>
      <c r="AO231" s="226"/>
      <c r="AP231" s="226"/>
      <c r="AQ231" s="226"/>
      <c r="AR231" s="226"/>
      <c r="AS231" s="226"/>
      <c r="AT231" s="226"/>
      <c r="AU231" s="226"/>
      <c r="AV231" s="226"/>
      <c r="AW231" s="226"/>
      <c r="AX231" s="226"/>
      <c r="AY231" s="226"/>
      <c r="AZ231" s="226"/>
      <c r="BA231" s="226"/>
      <c r="BB231" s="226"/>
      <c r="BC231" s="226"/>
      <c r="BD231" s="226"/>
      <c r="BE231" s="226"/>
      <c r="BF231" s="226"/>
      <c r="BG231" s="226"/>
      <c r="BH231" s="226"/>
      <c r="BI231" s="34"/>
      <c r="BJ231" s="1"/>
      <c r="BK231" s="1"/>
      <c r="BL231" s="1"/>
      <c r="BM231" s="1"/>
      <c r="BN231" s="1"/>
      <c r="BO231" s="8"/>
      <c r="BP231" s="8"/>
      <c r="BQ231" s="8"/>
      <c r="BR231" s="8"/>
      <c r="BS231" s="8"/>
      <c r="BT231" s="8"/>
      <c r="BU231" s="8"/>
      <c r="BV231" s="8"/>
      <c r="BW231" s="8"/>
      <c r="BX231" s="8"/>
      <c r="BY231" s="8"/>
      <c r="BZ231" s="8"/>
      <c r="CA231" s="9"/>
      <c r="CB231" s="9"/>
    </row>
    <row r="232" spans="1:80" ht="15.75" hidden="1">
      <c r="A232" s="35"/>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4"/>
      <c r="BJ232" s="1"/>
      <c r="BK232" s="1"/>
      <c r="BL232" s="1"/>
      <c r="BM232" s="1"/>
      <c r="BN232" s="1"/>
      <c r="BO232" s="8"/>
      <c r="BP232" s="8"/>
      <c r="BQ232" s="8"/>
      <c r="BR232" s="8"/>
      <c r="BS232" s="8"/>
      <c r="BT232" s="8"/>
      <c r="BU232" s="8"/>
      <c r="BV232" s="8"/>
      <c r="BW232" s="8"/>
      <c r="BX232" s="8"/>
      <c r="BY232" s="8"/>
      <c r="BZ232" s="8"/>
      <c r="CA232" s="9"/>
      <c r="CB232" s="9"/>
    </row>
    <row r="233" spans="1:80" ht="15.75" hidden="1">
      <c r="A233" s="35"/>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4"/>
      <c r="BJ233" s="1"/>
      <c r="BK233" s="1"/>
      <c r="BL233" s="1"/>
      <c r="BM233" s="1"/>
      <c r="BN233" s="1"/>
      <c r="BO233" s="8"/>
      <c r="BP233" s="8"/>
      <c r="BQ233" s="8"/>
      <c r="BR233" s="8"/>
      <c r="BS233" s="8"/>
      <c r="BT233" s="8"/>
      <c r="BU233" s="8"/>
      <c r="BV233" s="8"/>
      <c r="BW233" s="8"/>
      <c r="BX233" s="8"/>
      <c r="BY233" s="8"/>
      <c r="BZ233" s="8"/>
      <c r="CA233" s="9"/>
      <c r="CB233" s="9"/>
    </row>
    <row r="234" spans="1:80" ht="15.75" hidden="1">
      <c r="A234" s="35"/>
      <c r="B234" s="226" t="s">
        <v>53</v>
      </c>
      <c r="C234" s="226"/>
      <c r="D234" s="226"/>
      <c r="E234" s="226"/>
      <c r="F234" s="226"/>
      <c r="G234" s="226"/>
      <c r="H234" s="226"/>
      <c r="I234" s="226"/>
      <c r="J234" s="226"/>
      <c r="K234" s="226"/>
      <c r="L234" s="226"/>
      <c r="M234" s="226"/>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226"/>
      <c r="AL234" s="226"/>
      <c r="AM234" s="226"/>
      <c r="AN234" s="226"/>
      <c r="AO234" s="226"/>
      <c r="AP234" s="226"/>
      <c r="AQ234" s="226"/>
      <c r="AR234" s="226"/>
      <c r="AS234" s="226"/>
      <c r="AT234" s="226"/>
      <c r="AU234" s="226"/>
      <c r="AV234" s="226"/>
      <c r="AW234" s="226"/>
      <c r="AX234" s="226"/>
      <c r="AY234" s="226"/>
      <c r="AZ234" s="226"/>
      <c r="BA234" s="226"/>
      <c r="BB234" s="226"/>
      <c r="BC234" s="226"/>
      <c r="BD234" s="226"/>
      <c r="BE234" s="226"/>
      <c r="BF234" s="226"/>
      <c r="BG234" s="226"/>
      <c r="BH234" s="226"/>
      <c r="BI234" s="34"/>
      <c r="BJ234" s="1"/>
      <c r="BK234" s="1"/>
      <c r="BL234" s="1"/>
      <c r="BM234" s="1"/>
      <c r="BN234" s="1"/>
      <c r="BO234" s="8"/>
      <c r="BP234" s="8"/>
      <c r="BQ234" s="8"/>
      <c r="BR234" s="8"/>
      <c r="BS234" s="8"/>
      <c r="BT234" s="8"/>
      <c r="BU234" s="8"/>
      <c r="BV234" s="8"/>
      <c r="BW234" s="8"/>
      <c r="BX234" s="8"/>
      <c r="BY234" s="8"/>
      <c r="BZ234" s="8"/>
      <c r="CA234" s="9"/>
      <c r="CB234" s="9"/>
    </row>
    <row r="235" spans="1:80" ht="15.75" hidden="1">
      <c r="A235" s="35"/>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4"/>
      <c r="BJ235" s="1"/>
      <c r="BK235" s="1"/>
      <c r="BL235" s="1"/>
      <c r="BM235" s="1"/>
      <c r="BN235" s="1"/>
      <c r="BO235" s="8"/>
      <c r="BP235" s="8"/>
      <c r="BQ235" s="8"/>
      <c r="BR235" s="8"/>
      <c r="BS235" s="8"/>
      <c r="BT235" s="8"/>
      <c r="BU235" s="8"/>
      <c r="BV235" s="8"/>
      <c r="BW235" s="8"/>
      <c r="BX235" s="8"/>
      <c r="BY235" s="8"/>
      <c r="BZ235" s="8"/>
      <c r="CA235" s="9"/>
      <c r="CB235" s="9"/>
    </row>
    <row r="236" spans="1:80" ht="15.75" hidden="1">
      <c r="A236" s="35"/>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4"/>
      <c r="BJ236" s="1"/>
      <c r="BK236" s="1"/>
      <c r="BL236" s="1"/>
      <c r="BM236" s="1"/>
      <c r="BN236" s="1"/>
      <c r="BO236" s="8"/>
      <c r="BP236" s="8"/>
      <c r="BQ236" s="8"/>
      <c r="BR236" s="8"/>
      <c r="BS236" s="8"/>
      <c r="BT236" s="8"/>
      <c r="BU236" s="8"/>
      <c r="BV236" s="8"/>
      <c r="BW236" s="8"/>
      <c r="BX236" s="8"/>
      <c r="BY236" s="8"/>
      <c r="BZ236" s="8"/>
      <c r="CA236" s="9"/>
      <c r="CB236" s="9"/>
    </row>
    <row r="237" spans="1:80" ht="15.75" hidden="1">
      <c r="A237" s="35"/>
      <c r="B237" s="226" t="s">
        <v>54</v>
      </c>
      <c r="C237" s="226"/>
      <c r="D237" s="226"/>
      <c r="E237" s="226"/>
      <c r="F237" s="226"/>
      <c r="G237" s="226"/>
      <c r="H237" s="226"/>
      <c r="I237" s="226"/>
      <c r="J237" s="226"/>
      <c r="K237" s="226"/>
      <c r="L237" s="226"/>
      <c r="M237" s="226"/>
      <c r="N237" s="226"/>
      <c r="O237" s="226"/>
      <c r="P237" s="226"/>
      <c r="Q237" s="226"/>
      <c r="R237" s="226"/>
      <c r="S237" s="226"/>
      <c r="T237" s="226"/>
      <c r="U237" s="226"/>
      <c r="V237" s="226"/>
      <c r="W237" s="226"/>
      <c r="X237" s="226"/>
      <c r="Y237" s="226"/>
      <c r="Z237" s="226"/>
      <c r="AA237" s="226"/>
      <c r="AB237" s="226"/>
      <c r="AC237" s="226"/>
      <c r="AD237" s="226"/>
      <c r="AE237" s="226"/>
      <c r="AF237" s="226"/>
      <c r="AG237" s="226"/>
      <c r="AH237" s="226"/>
      <c r="AI237" s="226"/>
      <c r="AJ237" s="226"/>
      <c r="AK237" s="226"/>
      <c r="AL237" s="226"/>
      <c r="AM237" s="226"/>
      <c r="AN237" s="226"/>
      <c r="AO237" s="226"/>
      <c r="AP237" s="226"/>
      <c r="AQ237" s="226"/>
      <c r="AR237" s="226"/>
      <c r="AS237" s="226"/>
      <c r="AT237" s="226"/>
      <c r="AU237" s="226"/>
      <c r="AV237" s="226"/>
      <c r="AW237" s="226"/>
      <c r="AX237" s="226"/>
      <c r="AY237" s="226"/>
      <c r="AZ237" s="226"/>
      <c r="BA237" s="226"/>
      <c r="BB237" s="226"/>
      <c r="BC237" s="226"/>
      <c r="BD237" s="226"/>
      <c r="BE237" s="226"/>
      <c r="BF237" s="226"/>
      <c r="BG237" s="226"/>
      <c r="BH237" s="226"/>
      <c r="BI237" s="34"/>
      <c r="BJ237" s="1"/>
      <c r="BK237" s="1"/>
      <c r="BL237" s="1"/>
      <c r="BM237" s="1"/>
      <c r="BN237" s="1"/>
      <c r="BO237" s="8"/>
      <c r="BP237" s="8"/>
      <c r="BQ237" s="8"/>
      <c r="BR237" s="8"/>
      <c r="BS237" s="8"/>
      <c r="BT237" s="8"/>
      <c r="BU237" s="8"/>
      <c r="BV237" s="8"/>
      <c r="BW237" s="8"/>
      <c r="BX237" s="8"/>
      <c r="BY237" s="8"/>
      <c r="BZ237" s="8"/>
      <c r="CA237" s="9"/>
      <c r="CB237" s="9"/>
    </row>
    <row r="238" spans="1:80" ht="15.75" hidden="1">
      <c r="A238" s="35"/>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34"/>
      <c r="BJ238" s="1"/>
      <c r="BK238" s="1"/>
      <c r="BL238" s="1"/>
      <c r="BM238" s="1"/>
      <c r="BN238" s="1"/>
      <c r="BO238" s="8"/>
      <c r="BP238" s="8"/>
      <c r="BQ238" s="8"/>
      <c r="BR238" s="8"/>
      <c r="BS238" s="8"/>
      <c r="BT238" s="8"/>
      <c r="BU238" s="8"/>
      <c r="BV238" s="8"/>
      <c r="BW238" s="8"/>
      <c r="BX238" s="8"/>
      <c r="BY238" s="8"/>
      <c r="BZ238" s="8"/>
      <c r="CA238" s="9"/>
      <c r="CB238" s="9"/>
    </row>
    <row r="239" spans="1:80" ht="15.75" hidden="1">
      <c r="A239" s="35"/>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34"/>
      <c r="BJ239" s="1"/>
      <c r="BK239" s="1"/>
      <c r="BL239" s="1"/>
      <c r="BM239" s="1"/>
      <c r="BN239" s="1"/>
      <c r="BO239" s="8"/>
      <c r="BP239" s="8"/>
      <c r="BQ239" s="8"/>
      <c r="BR239" s="8"/>
      <c r="BS239" s="8"/>
      <c r="BT239" s="8"/>
      <c r="BU239" s="8"/>
      <c r="BV239" s="8"/>
      <c r="BW239" s="8"/>
      <c r="BX239" s="8"/>
      <c r="BY239" s="8"/>
      <c r="BZ239" s="8"/>
      <c r="CA239" s="9"/>
      <c r="CB239" s="9"/>
    </row>
    <row r="240" spans="1:80" ht="15.75" hidden="1">
      <c r="A240" s="35"/>
      <c r="B240" s="222" t="s">
        <v>64</v>
      </c>
      <c r="C240" s="222"/>
      <c r="D240" s="222"/>
      <c r="E240" s="222"/>
      <c r="F240" s="222"/>
      <c r="G240" s="222"/>
      <c r="H240" s="222"/>
      <c r="I240" s="222"/>
      <c r="J240" s="222"/>
      <c r="K240" s="222"/>
      <c r="L240" s="222"/>
      <c r="M240" s="222"/>
      <c r="N240" s="222"/>
      <c r="O240" s="222"/>
      <c r="P240" s="222"/>
      <c r="Q240" s="222"/>
      <c r="R240" s="222"/>
      <c r="S240" s="222"/>
      <c r="T240" s="222"/>
      <c r="U240" s="222"/>
      <c r="V240" s="222"/>
      <c r="W240" s="222"/>
      <c r="X240" s="222"/>
      <c r="Y240" s="222"/>
      <c r="Z240" s="222"/>
      <c r="AA240" s="222"/>
      <c r="AB240" s="222"/>
      <c r="AC240" s="222"/>
      <c r="AD240" s="222"/>
      <c r="AE240" s="222"/>
      <c r="AF240" s="222"/>
      <c r="AG240" s="222"/>
      <c r="AH240" s="222"/>
      <c r="AI240" s="222"/>
      <c r="AJ240" s="222"/>
      <c r="AK240" s="222"/>
      <c r="AL240" s="222"/>
      <c r="AM240" s="222"/>
      <c r="AN240" s="222"/>
      <c r="AO240" s="222"/>
      <c r="AP240" s="222"/>
      <c r="AQ240" s="222"/>
      <c r="AR240" s="222"/>
      <c r="AS240" s="222"/>
      <c r="AT240" s="222"/>
      <c r="AU240" s="222"/>
      <c r="AV240" s="222"/>
      <c r="AW240" s="222"/>
      <c r="AX240" s="222"/>
      <c r="AY240" s="222"/>
      <c r="AZ240" s="222"/>
      <c r="BA240" s="222"/>
      <c r="BB240" s="222"/>
      <c r="BC240" s="222"/>
      <c r="BD240" s="222"/>
      <c r="BE240" s="222"/>
      <c r="BF240" s="222"/>
      <c r="BG240" s="222"/>
      <c r="BH240" s="222"/>
      <c r="BI240" s="34"/>
      <c r="BJ240" s="1"/>
      <c r="BK240" s="1"/>
      <c r="BL240" s="1"/>
      <c r="BM240" s="1"/>
      <c r="BN240" s="1"/>
      <c r="BO240" s="8"/>
      <c r="BP240" s="8"/>
      <c r="BQ240" s="8"/>
      <c r="BR240" s="8"/>
      <c r="BS240" s="8"/>
      <c r="BT240" s="8"/>
      <c r="BU240" s="8"/>
      <c r="BV240" s="8"/>
      <c r="BW240" s="8"/>
      <c r="BX240" s="8"/>
      <c r="BY240" s="8"/>
      <c r="BZ240" s="8"/>
      <c r="CA240" s="9"/>
      <c r="CB240" s="9"/>
    </row>
    <row r="241" spans="1:80" ht="15.75" hidden="1">
      <c r="A241" s="35"/>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2"/>
      <c r="AO241" s="222"/>
      <c r="AP241" s="222"/>
      <c r="AQ241" s="222"/>
      <c r="AR241" s="222"/>
      <c r="AS241" s="222"/>
      <c r="AT241" s="222"/>
      <c r="AU241" s="222"/>
      <c r="AV241" s="222"/>
      <c r="AW241" s="222"/>
      <c r="AX241" s="222"/>
      <c r="AY241" s="222"/>
      <c r="AZ241" s="222"/>
      <c r="BA241" s="222"/>
      <c r="BB241" s="222"/>
      <c r="BC241" s="222"/>
      <c r="BD241" s="222"/>
      <c r="BE241" s="222"/>
      <c r="BF241" s="222"/>
      <c r="BG241" s="222"/>
      <c r="BH241" s="222"/>
      <c r="BI241" s="34"/>
      <c r="BJ241" s="1"/>
      <c r="BK241" s="1"/>
      <c r="BL241" s="1"/>
      <c r="BM241" s="1"/>
      <c r="BN241" s="1"/>
      <c r="BO241" s="8"/>
      <c r="BP241" s="8"/>
      <c r="BQ241" s="8"/>
      <c r="BR241" s="8"/>
      <c r="BS241" s="8"/>
      <c r="BT241" s="8"/>
      <c r="BU241" s="8"/>
      <c r="BV241" s="8"/>
      <c r="BW241" s="8"/>
      <c r="BX241" s="8"/>
      <c r="BY241" s="8"/>
      <c r="BZ241" s="8"/>
      <c r="CA241" s="9"/>
      <c r="CB241" s="9"/>
    </row>
    <row r="242" spans="1:80" ht="15.75" hidden="1">
      <c r="A242" s="35"/>
      <c r="B242" s="222"/>
      <c r="C242" s="222"/>
      <c r="D242" s="222"/>
      <c r="E242" s="222"/>
      <c r="F242" s="222"/>
      <c r="G242" s="222"/>
      <c r="H242" s="222"/>
      <c r="I242" s="222"/>
      <c r="J242" s="222"/>
      <c r="K242" s="222"/>
      <c r="L242" s="222"/>
      <c r="M242" s="222"/>
      <c r="N242" s="222"/>
      <c r="O242" s="222"/>
      <c r="P242" s="222"/>
      <c r="Q242" s="222"/>
      <c r="R242" s="222"/>
      <c r="S242" s="222"/>
      <c r="T242" s="222"/>
      <c r="U242" s="222"/>
      <c r="V242" s="222"/>
      <c r="W242" s="222"/>
      <c r="X242" s="222"/>
      <c r="Y242" s="222"/>
      <c r="Z242" s="222"/>
      <c r="AA242" s="222"/>
      <c r="AB242" s="222"/>
      <c r="AC242" s="222"/>
      <c r="AD242" s="222"/>
      <c r="AE242" s="222"/>
      <c r="AF242" s="222"/>
      <c r="AG242" s="222"/>
      <c r="AH242" s="222"/>
      <c r="AI242" s="222"/>
      <c r="AJ242" s="222"/>
      <c r="AK242" s="222"/>
      <c r="AL242" s="222"/>
      <c r="AM242" s="222"/>
      <c r="AN242" s="222"/>
      <c r="AO242" s="222"/>
      <c r="AP242" s="222"/>
      <c r="AQ242" s="222"/>
      <c r="AR242" s="222"/>
      <c r="AS242" s="222"/>
      <c r="AT242" s="222"/>
      <c r="AU242" s="222"/>
      <c r="AV242" s="222"/>
      <c r="AW242" s="222"/>
      <c r="AX242" s="222"/>
      <c r="AY242" s="222"/>
      <c r="AZ242" s="222"/>
      <c r="BA242" s="222"/>
      <c r="BB242" s="222"/>
      <c r="BC242" s="222"/>
      <c r="BD242" s="222"/>
      <c r="BE242" s="222"/>
      <c r="BF242" s="222"/>
      <c r="BG242" s="222"/>
      <c r="BH242" s="222"/>
      <c r="BI242" s="34"/>
      <c r="BJ242" s="1"/>
      <c r="BK242" s="1"/>
      <c r="BL242" s="1"/>
      <c r="BM242" s="1"/>
      <c r="BN242" s="1"/>
      <c r="BO242" s="8"/>
      <c r="BP242" s="8"/>
      <c r="BQ242" s="8"/>
      <c r="BR242" s="8"/>
      <c r="BS242" s="8"/>
      <c r="BT242" s="8"/>
      <c r="BU242" s="8"/>
      <c r="BV242" s="8"/>
      <c r="BW242" s="8"/>
      <c r="BX242" s="8"/>
      <c r="BY242" s="8"/>
      <c r="BZ242" s="8"/>
      <c r="CA242" s="9"/>
      <c r="CB242" s="9"/>
    </row>
    <row r="243" spans="1:80" ht="15.75" hidden="1">
      <c r="A243" s="35"/>
      <c r="B243" s="222" t="s">
        <v>65</v>
      </c>
      <c r="C243" s="222"/>
      <c r="D243" s="222"/>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c r="AA243" s="222"/>
      <c r="AB243" s="222"/>
      <c r="AC243" s="222"/>
      <c r="AD243" s="222"/>
      <c r="AE243" s="222"/>
      <c r="AF243" s="222"/>
      <c r="AG243" s="222"/>
      <c r="AH243" s="222"/>
      <c r="AI243" s="222"/>
      <c r="AJ243" s="222"/>
      <c r="AK243" s="222"/>
      <c r="AL243" s="222"/>
      <c r="AM243" s="222"/>
      <c r="AN243" s="222"/>
      <c r="AO243" s="222"/>
      <c r="AP243" s="222"/>
      <c r="AQ243" s="222"/>
      <c r="AR243" s="222"/>
      <c r="AS243" s="222"/>
      <c r="AT243" s="222"/>
      <c r="AU243" s="222"/>
      <c r="AV243" s="222"/>
      <c r="AW243" s="222"/>
      <c r="AX243" s="222"/>
      <c r="AY243" s="222"/>
      <c r="AZ243" s="222"/>
      <c r="BA243" s="222"/>
      <c r="BB243" s="222"/>
      <c r="BC243" s="222"/>
      <c r="BD243" s="222"/>
      <c r="BE243" s="222"/>
      <c r="BF243" s="222"/>
      <c r="BG243" s="222"/>
      <c r="BH243" s="222"/>
      <c r="BI243" s="34"/>
      <c r="BJ243" s="1"/>
      <c r="BK243" s="1"/>
      <c r="BL243" s="1"/>
      <c r="BM243" s="1"/>
      <c r="BN243" s="1"/>
      <c r="BO243" s="8"/>
      <c r="BP243" s="8"/>
      <c r="BQ243" s="8"/>
      <c r="BR243" s="8"/>
      <c r="BS243" s="8"/>
      <c r="BT243" s="8"/>
      <c r="BU243" s="8"/>
      <c r="BV243" s="8"/>
      <c r="BW243" s="8"/>
      <c r="BX243" s="8"/>
      <c r="BY243" s="8"/>
      <c r="BZ243" s="8"/>
      <c r="CA243" s="9"/>
      <c r="CB243" s="9"/>
    </row>
    <row r="244" spans="1:78" ht="15.75" hidden="1">
      <c r="A244" s="35"/>
      <c r="B244" s="222"/>
      <c r="C244" s="222"/>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c r="AA244" s="222"/>
      <c r="AB244" s="222"/>
      <c r="AC244" s="222"/>
      <c r="AD244" s="222"/>
      <c r="AE244" s="222"/>
      <c r="AF244" s="222"/>
      <c r="AG244" s="222"/>
      <c r="AH244" s="222"/>
      <c r="AI244" s="222"/>
      <c r="AJ244" s="222"/>
      <c r="AK244" s="222"/>
      <c r="AL244" s="222"/>
      <c r="AM244" s="222"/>
      <c r="AN244" s="222"/>
      <c r="AO244" s="222"/>
      <c r="AP244" s="222"/>
      <c r="AQ244" s="222"/>
      <c r="AR244" s="222"/>
      <c r="AS244" s="222"/>
      <c r="AT244" s="222"/>
      <c r="AU244" s="222"/>
      <c r="AV244" s="222"/>
      <c r="AW244" s="222"/>
      <c r="AX244" s="222"/>
      <c r="AY244" s="222"/>
      <c r="AZ244" s="222"/>
      <c r="BA244" s="222"/>
      <c r="BB244" s="222"/>
      <c r="BC244" s="222"/>
      <c r="BD244" s="222"/>
      <c r="BE244" s="222"/>
      <c r="BF244" s="222"/>
      <c r="BG244" s="222"/>
      <c r="BH244" s="222"/>
      <c r="BI244" s="34"/>
      <c r="BJ244" s="1"/>
      <c r="BK244" s="1"/>
      <c r="BL244" s="1"/>
      <c r="BM244" s="1"/>
      <c r="BN244" s="1"/>
      <c r="BO244" s="1"/>
      <c r="BP244" s="1"/>
      <c r="BQ244" s="1"/>
      <c r="BR244" s="1"/>
      <c r="BS244" s="1"/>
      <c r="BT244" s="1"/>
      <c r="BU244" s="1"/>
      <c r="BV244" s="1"/>
      <c r="BW244" s="1"/>
      <c r="BX244" s="1"/>
      <c r="BY244" s="1"/>
      <c r="BZ244" s="1"/>
    </row>
    <row r="245" spans="1:78" ht="15.75" hidden="1">
      <c r="A245" s="35"/>
      <c r="B245" s="222"/>
      <c r="C245" s="22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c r="AA245" s="222"/>
      <c r="AB245" s="222"/>
      <c r="AC245" s="222"/>
      <c r="AD245" s="222"/>
      <c r="AE245" s="222"/>
      <c r="AF245" s="222"/>
      <c r="AG245" s="222"/>
      <c r="AH245" s="222"/>
      <c r="AI245" s="222"/>
      <c r="AJ245" s="222"/>
      <c r="AK245" s="222"/>
      <c r="AL245" s="222"/>
      <c r="AM245" s="222"/>
      <c r="AN245" s="222"/>
      <c r="AO245" s="222"/>
      <c r="AP245" s="222"/>
      <c r="AQ245" s="222"/>
      <c r="AR245" s="222"/>
      <c r="AS245" s="222"/>
      <c r="AT245" s="222"/>
      <c r="AU245" s="222"/>
      <c r="AV245" s="222"/>
      <c r="AW245" s="222"/>
      <c r="AX245" s="222"/>
      <c r="AY245" s="222"/>
      <c r="AZ245" s="222"/>
      <c r="BA245" s="222"/>
      <c r="BB245" s="222"/>
      <c r="BC245" s="222"/>
      <c r="BD245" s="222"/>
      <c r="BE245" s="222"/>
      <c r="BF245" s="222"/>
      <c r="BG245" s="222"/>
      <c r="BH245" s="222"/>
      <c r="BI245" s="34"/>
      <c r="BJ245" s="1"/>
      <c r="BK245" s="1"/>
      <c r="BL245" s="1"/>
      <c r="BM245" s="1"/>
      <c r="BN245" s="1"/>
      <c r="BO245" s="1"/>
      <c r="BP245" s="1"/>
      <c r="BQ245" s="1"/>
      <c r="BR245" s="1"/>
      <c r="BS245" s="1"/>
      <c r="BT245" s="1"/>
      <c r="BU245" s="1"/>
      <c r="BV245" s="1"/>
      <c r="BW245" s="1"/>
      <c r="BX245" s="1"/>
      <c r="BY245" s="1"/>
      <c r="BZ245" s="1"/>
    </row>
    <row r="246" spans="1:78" ht="15.75" customHeight="1" hidden="1">
      <c r="A246" s="35"/>
      <c r="B246" s="222" t="s">
        <v>66</v>
      </c>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c r="AA246" s="222"/>
      <c r="AB246" s="222"/>
      <c r="AC246" s="222"/>
      <c r="AD246" s="222"/>
      <c r="AE246" s="222"/>
      <c r="AF246" s="222"/>
      <c r="AG246" s="222"/>
      <c r="AH246" s="222"/>
      <c r="AI246" s="222"/>
      <c r="AJ246" s="222"/>
      <c r="AK246" s="222"/>
      <c r="AL246" s="222"/>
      <c r="AM246" s="222"/>
      <c r="AN246" s="222"/>
      <c r="AO246" s="222"/>
      <c r="AP246" s="222"/>
      <c r="AQ246" s="222"/>
      <c r="AR246" s="222"/>
      <c r="AS246" s="222"/>
      <c r="AT246" s="222"/>
      <c r="AU246" s="222"/>
      <c r="AV246" s="222"/>
      <c r="AW246" s="222"/>
      <c r="AX246" s="222"/>
      <c r="AY246" s="222"/>
      <c r="AZ246" s="222"/>
      <c r="BA246" s="222"/>
      <c r="BB246" s="222"/>
      <c r="BC246" s="222"/>
      <c r="BD246" s="222"/>
      <c r="BE246" s="222"/>
      <c r="BF246" s="222"/>
      <c r="BG246" s="222"/>
      <c r="BH246" s="222"/>
      <c r="BI246" s="34"/>
      <c r="BJ246" s="1"/>
      <c r="BK246" s="1"/>
      <c r="BL246" s="1"/>
      <c r="BM246" s="1"/>
      <c r="BN246" s="1"/>
      <c r="BO246" s="1"/>
      <c r="BP246" s="1"/>
      <c r="BQ246" s="1"/>
      <c r="BR246" s="1"/>
      <c r="BS246" s="1"/>
      <c r="BT246" s="1"/>
      <c r="BU246" s="1"/>
      <c r="BV246" s="1"/>
      <c r="BW246" s="1"/>
      <c r="BX246" s="1"/>
      <c r="BY246" s="1"/>
      <c r="BZ246" s="1"/>
    </row>
    <row r="247" spans="1:78" ht="15.75" hidden="1">
      <c r="A247" s="35"/>
      <c r="B247" s="222"/>
      <c r="C247" s="222"/>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c r="AA247" s="222"/>
      <c r="AB247" s="222"/>
      <c r="AC247" s="222"/>
      <c r="AD247" s="222"/>
      <c r="AE247" s="222"/>
      <c r="AF247" s="222"/>
      <c r="AG247" s="222"/>
      <c r="AH247" s="222"/>
      <c r="AI247" s="222"/>
      <c r="AJ247" s="222"/>
      <c r="AK247" s="222"/>
      <c r="AL247" s="222"/>
      <c r="AM247" s="222"/>
      <c r="AN247" s="222"/>
      <c r="AO247" s="222"/>
      <c r="AP247" s="222"/>
      <c r="AQ247" s="222"/>
      <c r="AR247" s="222"/>
      <c r="AS247" s="222"/>
      <c r="AT247" s="222"/>
      <c r="AU247" s="222"/>
      <c r="AV247" s="222"/>
      <c r="AW247" s="222"/>
      <c r="AX247" s="222"/>
      <c r="AY247" s="222"/>
      <c r="AZ247" s="222"/>
      <c r="BA247" s="222"/>
      <c r="BB247" s="222"/>
      <c r="BC247" s="222"/>
      <c r="BD247" s="222"/>
      <c r="BE247" s="222"/>
      <c r="BF247" s="222"/>
      <c r="BG247" s="222"/>
      <c r="BH247" s="222"/>
      <c r="BI247" s="34"/>
      <c r="BJ247" s="1"/>
      <c r="BK247" s="1"/>
      <c r="BL247" s="1"/>
      <c r="BM247" s="1"/>
      <c r="BN247" s="1"/>
      <c r="BO247" s="1"/>
      <c r="BP247" s="1"/>
      <c r="BQ247" s="1"/>
      <c r="BR247" s="1"/>
      <c r="BS247" s="1"/>
      <c r="BT247" s="1"/>
      <c r="BU247" s="1"/>
      <c r="BV247" s="1"/>
      <c r="BW247" s="1"/>
      <c r="BX247" s="1"/>
      <c r="BY247" s="1"/>
      <c r="BZ247" s="1"/>
    </row>
    <row r="248" spans="1:78" ht="15.75" hidden="1">
      <c r="A248" s="35"/>
      <c r="B248" s="222"/>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c r="AA248" s="222"/>
      <c r="AB248" s="222"/>
      <c r="AC248" s="222"/>
      <c r="AD248" s="222"/>
      <c r="AE248" s="222"/>
      <c r="AF248" s="222"/>
      <c r="AG248" s="222"/>
      <c r="AH248" s="222"/>
      <c r="AI248" s="222"/>
      <c r="AJ248" s="222"/>
      <c r="AK248" s="222"/>
      <c r="AL248" s="222"/>
      <c r="AM248" s="222"/>
      <c r="AN248" s="222"/>
      <c r="AO248" s="222"/>
      <c r="AP248" s="222"/>
      <c r="AQ248" s="222"/>
      <c r="AR248" s="222"/>
      <c r="AS248" s="222"/>
      <c r="AT248" s="222"/>
      <c r="AU248" s="222"/>
      <c r="AV248" s="222"/>
      <c r="AW248" s="222"/>
      <c r="AX248" s="222"/>
      <c r="AY248" s="222"/>
      <c r="AZ248" s="222"/>
      <c r="BA248" s="222"/>
      <c r="BB248" s="222"/>
      <c r="BC248" s="222"/>
      <c r="BD248" s="222"/>
      <c r="BE248" s="222"/>
      <c r="BF248" s="222"/>
      <c r="BG248" s="222"/>
      <c r="BH248" s="222"/>
      <c r="BI248" s="34"/>
      <c r="BJ248" s="1"/>
      <c r="BK248" s="1"/>
      <c r="BL248" s="1"/>
      <c r="BM248" s="1"/>
      <c r="BN248" s="1"/>
      <c r="BO248" s="1"/>
      <c r="BP248" s="1"/>
      <c r="BQ248" s="1"/>
      <c r="BR248" s="1"/>
      <c r="BS248" s="1"/>
      <c r="BT248" s="1"/>
      <c r="BU248" s="1"/>
      <c r="BV248" s="1"/>
      <c r="BW248" s="1"/>
      <c r="BX248" s="1"/>
      <c r="BY248" s="1"/>
      <c r="BZ248" s="1"/>
    </row>
    <row r="249" spans="1:78" ht="15.75" hidden="1">
      <c r="A249" s="35"/>
      <c r="B249" s="222" t="s">
        <v>67</v>
      </c>
      <c r="C249" s="222"/>
      <c r="D249" s="222"/>
      <c r="E249" s="222"/>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222"/>
      <c r="AY249" s="222"/>
      <c r="AZ249" s="222"/>
      <c r="BA249" s="222"/>
      <c r="BB249" s="222"/>
      <c r="BC249" s="222"/>
      <c r="BD249" s="222"/>
      <c r="BE249" s="222"/>
      <c r="BF249" s="222"/>
      <c r="BG249" s="222"/>
      <c r="BH249" s="222"/>
      <c r="BI249" s="34"/>
      <c r="BJ249" s="1"/>
      <c r="BK249" s="1"/>
      <c r="BL249" s="1"/>
      <c r="BM249" s="1"/>
      <c r="BN249" s="1"/>
      <c r="BO249" s="1"/>
      <c r="BP249" s="1"/>
      <c r="BQ249" s="1"/>
      <c r="BR249" s="1"/>
      <c r="BS249" s="1"/>
      <c r="BT249" s="1"/>
      <c r="BU249" s="1"/>
      <c r="BV249" s="1"/>
      <c r="BW249" s="1"/>
      <c r="BX249" s="1"/>
      <c r="BY249" s="1"/>
      <c r="BZ249" s="1"/>
    </row>
    <row r="250" spans="1:78" ht="15.75" hidden="1">
      <c r="A250" s="35"/>
      <c r="B250" s="222"/>
      <c r="C250" s="222"/>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c r="AA250" s="222"/>
      <c r="AB250" s="222"/>
      <c r="AC250" s="222"/>
      <c r="AD250" s="222"/>
      <c r="AE250" s="222"/>
      <c r="AF250" s="222"/>
      <c r="AG250" s="222"/>
      <c r="AH250" s="222"/>
      <c r="AI250" s="222"/>
      <c r="AJ250" s="222"/>
      <c r="AK250" s="222"/>
      <c r="AL250" s="222"/>
      <c r="AM250" s="222"/>
      <c r="AN250" s="222"/>
      <c r="AO250" s="222"/>
      <c r="AP250" s="222"/>
      <c r="AQ250" s="222"/>
      <c r="AR250" s="222"/>
      <c r="AS250" s="222"/>
      <c r="AT250" s="222"/>
      <c r="AU250" s="222"/>
      <c r="AV250" s="222"/>
      <c r="AW250" s="222"/>
      <c r="AX250" s="222"/>
      <c r="AY250" s="222"/>
      <c r="AZ250" s="222"/>
      <c r="BA250" s="222"/>
      <c r="BB250" s="222"/>
      <c r="BC250" s="222"/>
      <c r="BD250" s="222"/>
      <c r="BE250" s="222"/>
      <c r="BF250" s="222"/>
      <c r="BG250" s="222"/>
      <c r="BH250" s="222"/>
      <c r="BI250" s="34"/>
      <c r="BJ250" s="1"/>
      <c r="BK250" s="1"/>
      <c r="BL250" s="1"/>
      <c r="BM250" s="1"/>
      <c r="BN250" s="1"/>
      <c r="BO250" s="1"/>
      <c r="BP250" s="1"/>
      <c r="BQ250" s="1"/>
      <c r="BR250" s="1"/>
      <c r="BS250" s="1"/>
      <c r="BT250" s="1"/>
      <c r="BU250" s="1"/>
      <c r="BV250" s="1"/>
      <c r="BW250" s="1"/>
      <c r="BX250" s="1"/>
      <c r="BY250" s="1"/>
      <c r="BZ250" s="1"/>
    </row>
    <row r="251" spans="1:78" ht="15.75" hidden="1">
      <c r="A251" s="35"/>
      <c r="B251" s="222"/>
      <c r="C251" s="22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c r="AA251" s="222"/>
      <c r="AB251" s="222"/>
      <c r="AC251" s="222"/>
      <c r="AD251" s="222"/>
      <c r="AE251" s="222"/>
      <c r="AF251" s="222"/>
      <c r="AG251" s="222"/>
      <c r="AH251" s="222"/>
      <c r="AI251" s="222"/>
      <c r="AJ251" s="222"/>
      <c r="AK251" s="222"/>
      <c r="AL251" s="222"/>
      <c r="AM251" s="222"/>
      <c r="AN251" s="222"/>
      <c r="AO251" s="222"/>
      <c r="AP251" s="222"/>
      <c r="AQ251" s="222"/>
      <c r="AR251" s="222"/>
      <c r="AS251" s="222"/>
      <c r="AT251" s="222"/>
      <c r="AU251" s="222"/>
      <c r="AV251" s="222"/>
      <c r="AW251" s="222"/>
      <c r="AX251" s="222"/>
      <c r="AY251" s="222"/>
      <c r="AZ251" s="222"/>
      <c r="BA251" s="222"/>
      <c r="BB251" s="222"/>
      <c r="BC251" s="222"/>
      <c r="BD251" s="222"/>
      <c r="BE251" s="222"/>
      <c r="BF251" s="222"/>
      <c r="BG251" s="222"/>
      <c r="BH251" s="222"/>
      <c r="BI251" s="34"/>
      <c r="BJ251" s="1"/>
      <c r="BK251" s="1"/>
      <c r="BL251" s="1"/>
      <c r="BM251" s="1"/>
      <c r="BN251" s="1"/>
      <c r="BO251" s="1"/>
      <c r="BP251" s="1"/>
      <c r="BQ251" s="1"/>
      <c r="BR251" s="1"/>
      <c r="BS251" s="1"/>
      <c r="BT251" s="1"/>
      <c r="BU251" s="1"/>
      <c r="BV251" s="1"/>
      <c r="BW251" s="1"/>
      <c r="BX251" s="1"/>
      <c r="BY251" s="1"/>
      <c r="BZ251" s="1"/>
    </row>
    <row r="252" spans="1:78" ht="16.5" thickBot="1">
      <c r="A252" s="57"/>
      <c r="B252" s="237"/>
      <c r="C252" s="237"/>
      <c r="D252" s="237"/>
      <c r="E252" s="237"/>
      <c r="F252" s="237"/>
      <c r="G252" s="237"/>
      <c r="H252" s="237"/>
      <c r="I252" s="237"/>
      <c r="J252" s="237"/>
      <c r="K252" s="237"/>
      <c r="L252" s="237"/>
      <c r="M252" s="237"/>
      <c r="N252" s="237"/>
      <c r="O252" s="237"/>
      <c r="P252" s="237"/>
      <c r="Q252" s="237"/>
      <c r="R252" s="237"/>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237"/>
      <c r="AP252" s="237"/>
      <c r="AQ252" s="237"/>
      <c r="AR252" s="237"/>
      <c r="AS252" s="237"/>
      <c r="AT252" s="237"/>
      <c r="AU252" s="237"/>
      <c r="AV252" s="237"/>
      <c r="AW252" s="237"/>
      <c r="AX252" s="237"/>
      <c r="AY252" s="237"/>
      <c r="AZ252" s="237"/>
      <c r="BA252" s="237"/>
      <c r="BB252" s="237"/>
      <c r="BC252" s="237"/>
      <c r="BD252" s="237"/>
      <c r="BE252" s="237"/>
      <c r="BF252" s="237"/>
      <c r="BG252" s="237"/>
      <c r="BH252" s="237"/>
      <c r="BI252" s="58"/>
      <c r="BJ252" s="1"/>
      <c r="BK252" s="1"/>
      <c r="BL252" s="1"/>
      <c r="BM252" s="1"/>
      <c r="BN252" s="1"/>
      <c r="BO252" s="1"/>
      <c r="BP252" s="1"/>
      <c r="BQ252" s="1"/>
      <c r="BR252" s="1"/>
      <c r="BS252" s="1"/>
      <c r="BT252" s="1"/>
      <c r="BU252" s="1"/>
      <c r="BV252" s="1"/>
      <c r="BW252" s="1"/>
      <c r="BX252" s="1"/>
      <c r="BY252" s="1"/>
      <c r="BZ252" s="1"/>
    </row>
    <row r="253" spans="1:78" ht="15.75" hidden="1">
      <c r="A253" s="4"/>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27"/>
      <c r="AG253" s="227"/>
      <c r="AH253" s="227"/>
      <c r="AI253" s="227"/>
      <c r="AJ253" s="227"/>
      <c r="AK253" s="227"/>
      <c r="AL253" s="227"/>
      <c r="AM253" s="227"/>
      <c r="AN253" s="227"/>
      <c r="AO253" s="227"/>
      <c r="AP253" s="227"/>
      <c r="AQ253" s="227"/>
      <c r="AR253" s="227"/>
      <c r="AS253" s="227"/>
      <c r="AT253" s="227"/>
      <c r="AU253" s="227"/>
      <c r="AV253" s="227"/>
      <c r="AW253" s="227"/>
      <c r="AX253" s="227"/>
      <c r="AY253" s="227"/>
      <c r="AZ253" s="227"/>
      <c r="BA253" s="227"/>
      <c r="BB253" s="227"/>
      <c r="BC253" s="227"/>
      <c r="BD253" s="227"/>
      <c r="BE253" s="227"/>
      <c r="BF253" s="227"/>
      <c r="BG253" s="227"/>
      <c r="BH253" s="227"/>
      <c r="BI253" s="6"/>
      <c r="BJ253" s="1"/>
      <c r="BK253" s="1"/>
      <c r="BL253" s="1"/>
      <c r="BM253" s="1"/>
      <c r="BN253" s="1"/>
      <c r="BO253" s="1"/>
      <c r="BP253" s="1"/>
      <c r="BQ253" s="1"/>
      <c r="BR253" s="1"/>
      <c r="BS253" s="1"/>
      <c r="BT253" s="1"/>
      <c r="BU253" s="1"/>
      <c r="BV253" s="1"/>
      <c r="BW253" s="1"/>
      <c r="BX253" s="1"/>
      <c r="BY253" s="1"/>
      <c r="BZ253" s="1"/>
    </row>
    <row r="254" spans="1:78" ht="15.75" hidden="1">
      <c r="A254" s="4"/>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27"/>
      <c r="AG254" s="227"/>
      <c r="AH254" s="227"/>
      <c r="AI254" s="227"/>
      <c r="AJ254" s="227"/>
      <c r="AK254" s="227"/>
      <c r="AL254" s="227"/>
      <c r="AM254" s="227"/>
      <c r="AN254" s="227"/>
      <c r="AO254" s="227"/>
      <c r="AP254" s="227"/>
      <c r="AQ254" s="227"/>
      <c r="AR254" s="227"/>
      <c r="AS254" s="227"/>
      <c r="AT254" s="227"/>
      <c r="AU254" s="227"/>
      <c r="AV254" s="227"/>
      <c r="AW254" s="227"/>
      <c r="AX254" s="227"/>
      <c r="AY254" s="227"/>
      <c r="AZ254" s="227"/>
      <c r="BA254" s="227"/>
      <c r="BB254" s="227"/>
      <c r="BC254" s="227"/>
      <c r="BD254" s="227"/>
      <c r="BE254" s="227"/>
      <c r="BF254" s="227"/>
      <c r="BG254" s="227"/>
      <c r="BH254" s="227"/>
      <c r="BI254" s="6"/>
      <c r="BJ254" s="1"/>
      <c r="BK254" s="1"/>
      <c r="BL254" s="1"/>
      <c r="BM254" s="1"/>
      <c r="BN254" s="1"/>
      <c r="BO254" s="1"/>
      <c r="BP254" s="1"/>
      <c r="BQ254" s="1"/>
      <c r="BR254" s="1"/>
      <c r="BS254" s="1"/>
      <c r="BT254" s="1"/>
      <c r="BU254" s="1"/>
      <c r="BV254" s="1"/>
      <c r="BW254" s="1"/>
      <c r="BX254" s="1"/>
      <c r="BY254" s="1"/>
      <c r="BZ254" s="1"/>
    </row>
    <row r="255" spans="1:78" ht="15.75">
      <c r="A255" s="4"/>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227"/>
      <c r="AJ255" s="227"/>
      <c r="AK255" s="227"/>
      <c r="AL255" s="227"/>
      <c r="AM255" s="227"/>
      <c r="AN255" s="227"/>
      <c r="AO255" s="227"/>
      <c r="AP255" s="227"/>
      <c r="AQ255" s="227"/>
      <c r="AR255" s="227"/>
      <c r="AS255" s="227"/>
      <c r="AT255" s="227"/>
      <c r="AU255" s="227"/>
      <c r="AV255" s="227"/>
      <c r="AW255" s="227"/>
      <c r="AX255" s="227"/>
      <c r="AY255" s="227"/>
      <c r="AZ255" s="227"/>
      <c r="BA255" s="227"/>
      <c r="BB255" s="227"/>
      <c r="BC255" s="227"/>
      <c r="BD255" s="227"/>
      <c r="BE255" s="227"/>
      <c r="BF255" s="227"/>
      <c r="BG255" s="227"/>
      <c r="BH255" s="227"/>
      <c r="BI255" s="6"/>
      <c r="BJ255" s="1"/>
      <c r="BK255" s="1"/>
      <c r="BL255" s="1"/>
      <c r="BM255" s="1"/>
      <c r="BN255" s="1"/>
      <c r="BO255" s="1"/>
      <c r="BP255" s="1"/>
      <c r="BQ255" s="1"/>
      <c r="BR255" s="1"/>
      <c r="BS255" s="1"/>
      <c r="BT255" s="1"/>
      <c r="BU255" s="1"/>
      <c r="BV255" s="1"/>
      <c r="BW255" s="1"/>
      <c r="BX255" s="1"/>
      <c r="BY255" s="1"/>
      <c r="BZ255" s="1"/>
    </row>
    <row r="256" spans="1:78" ht="15.75" hidden="1">
      <c r="A256" s="4"/>
      <c r="B256" s="228"/>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c r="AG256" s="228"/>
      <c r="AH256" s="228"/>
      <c r="AI256" s="228"/>
      <c r="AJ256" s="228"/>
      <c r="AK256" s="228"/>
      <c r="AL256" s="228"/>
      <c r="AM256" s="228"/>
      <c r="AN256" s="228"/>
      <c r="AO256" s="228"/>
      <c r="AP256" s="228"/>
      <c r="AQ256" s="228"/>
      <c r="AR256" s="228"/>
      <c r="AS256" s="228"/>
      <c r="AT256" s="228"/>
      <c r="AU256" s="228"/>
      <c r="AV256" s="228"/>
      <c r="AW256" s="228"/>
      <c r="AX256" s="228"/>
      <c r="AY256" s="228"/>
      <c r="AZ256" s="228"/>
      <c r="BA256" s="228"/>
      <c r="BB256" s="228"/>
      <c r="BC256" s="228"/>
      <c r="BD256" s="228"/>
      <c r="BE256" s="228"/>
      <c r="BF256" s="228"/>
      <c r="BG256" s="228"/>
      <c r="BH256" s="228"/>
      <c r="BI256" s="6"/>
      <c r="BJ256" s="1"/>
      <c r="BK256" s="1"/>
      <c r="BL256" s="1"/>
      <c r="BM256" s="1"/>
      <c r="BN256" s="1"/>
      <c r="BO256" s="1"/>
      <c r="BP256" s="1"/>
      <c r="BQ256" s="1"/>
      <c r="BR256" s="1"/>
      <c r="BS256" s="1"/>
      <c r="BT256" s="1"/>
      <c r="BU256" s="1"/>
      <c r="BV256" s="1"/>
      <c r="BW256" s="1"/>
      <c r="BX256" s="1"/>
      <c r="BY256" s="1"/>
      <c r="BZ256" s="1"/>
    </row>
    <row r="257" spans="1:78" ht="15.75" hidden="1">
      <c r="A257" s="4"/>
      <c r="B257" s="228"/>
      <c r="C257" s="228"/>
      <c r="D257" s="228"/>
      <c r="E257" s="228"/>
      <c r="F257" s="228"/>
      <c r="G257" s="228"/>
      <c r="H257" s="228"/>
      <c r="I257" s="228"/>
      <c r="J257" s="228"/>
      <c r="K257" s="228"/>
      <c r="L257" s="228"/>
      <c r="M257" s="228"/>
      <c r="N257" s="228"/>
      <c r="O257" s="228"/>
      <c r="P257" s="228"/>
      <c r="Q257" s="228"/>
      <c r="R257" s="228"/>
      <c r="S257" s="228"/>
      <c r="T257" s="228"/>
      <c r="U257" s="228"/>
      <c r="V257" s="228"/>
      <c r="W257" s="228"/>
      <c r="X257" s="228"/>
      <c r="Y257" s="228"/>
      <c r="Z257" s="228"/>
      <c r="AA257" s="228"/>
      <c r="AB257" s="228"/>
      <c r="AC257" s="228"/>
      <c r="AD257" s="228"/>
      <c r="AE257" s="228"/>
      <c r="AF257" s="228"/>
      <c r="AG257" s="228"/>
      <c r="AH257" s="228"/>
      <c r="AI257" s="228"/>
      <c r="AJ257" s="228"/>
      <c r="AK257" s="228"/>
      <c r="AL257" s="228"/>
      <c r="AM257" s="228"/>
      <c r="AN257" s="228"/>
      <c r="AO257" s="228"/>
      <c r="AP257" s="228"/>
      <c r="AQ257" s="228"/>
      <c r="AR257" s="228"/>
      <c r="AS257" s="228"/>
      <c r="AT257" s="228"/>
      <c r="AU257" s="228"/>
      <c r="AV257" s="228"/>
      <c r="AW257" s="228"/>
      <c r="AX257" s="228"/>
      <c r="AY257" s="228"/>
      <c r="AZ257" s="228"/>
      <c r="BA257" s="228"/>
      <c r="BB257" s="228"/>
      <c r="BC257" s="228"/>
      <c r="BD257" s="228"/>
      <c r="BE257" s="228"/>
      <c r="BF257" s="228"/>
      <c r="BG257" s="228"/>
      <c r="BH257" s="228"/>
      <c r="BI257" s="6"/>
      <c r="BJ257" s="1"/>
      <c r="BK257" s="1"/>
      <c r="BL257" s="1"/>
      <c r="BM257" s="1"/>
      <c r="BN257" s="1"/>
      <c r="BO257" s="1"/>
      <c r="BP257" s="1"/>
      <c r="BQ257" s="1"/>
      <c r="BR257" s="1"/>
      <c r="BS257" s="1"/>
      <c r="BT257" s="1"/>
      <c r="BU257" s="1"/>
      <c r="BV257" s="1"/>
      <c r="BW257" s="1"/>
      <c r="BX257" s="1"/>
      <c r="BY257" s="1"/>
      <c r="BZ257" s="1"/>
    </row>
    <row r="258" spans="1:78" ht="15.75">
      <c r="A258" s="4"/>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6"/>
      <c r="BJ258" s="1"/>
      <c r="BK258" s="1"/>
      <c r="BL258" s="1"/>
      <c r="BM258" s="1"/>
      <c r="BN258" s="1"/>
      <c r="BO258" s="1"/>
      <c r="BP258" s="1"/>
      <c r="BQ258" s="1"/>
      <c r="BR258" s="1"/>
      <c r="BS258" s="1"/>
      <c r="BT258" s="1"/>
      <c r="BU258" s="1"/>
      <c r="BV258" s="1"/>
      <c r="BW258" s="1"/>
      <c r="BX258" s="1"/>
      <c r="BY258" s="1"/>
      <c r="BZ258" s="1"/>
    </row>
    <row r="259" spans="1:78" ht="15.75" customHeight="1" hidden="1">
      <c r="A259" s="4"/>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6"/>
      <c r="BJ259" s="1"/>
      <c r="BK259" s="1"/>
      <c r="BL259" s="1"/>
      <c r="BM259" s="1"/>
      <c r="BN259" s="1"/>
      <c r="BO259" s="1"/>
      <c r="BP259" s="1"/>
      <c r="BQ259" s="1"/>
      <c r="BR259" s="1"/>
      <c r="BS259" s="1"/>
      <c r="BT259" s="1"/>
      <c r="BU259" s="1"/>
      <c r="BV259" s="1"/>
      <c r="BW259" s="1"/>
      <c r="BX259" s="1"/>
      <c r="BY259" s="1"/>
      <c r="BZ259" s="1"/>
    </row>
    <row r="260" spans="1:78" ht="15.75" customHeight="1" hidden="1">
      <c r="A260" s="4"/>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6"/>
      <c r="BJ260" s="1"/>
      <c r="BK260" s="1"/>
      <c r="BL260" s="1"/>
      <c r="BM260" s="1"/>
      <c r="BN260" s="1"/>
      <c r="BO260" s="1"/>
      <c r="BP260" s="1"/>
      <c r="BQ260" s="1"/>
      <c r="BR260" s="1"/>
      <c r="BS260" s="1"/>
      <c r="BT260" s="1"/>
      <c r="BU260" s="1"/>
      <c r="BV260" s="1"/>
      <c r="BW260" s="1"/>
      <c r="BX260" s="1"/>
      <c r="BY260" s="1"/>
      <c r="BZ260" s="1"/>
    </row>
    <row r="261" spans="1:78" ht="15.75">
      <c r="A261" s="4"/>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6"/>
      <c r="BJ261" s="1"/>
      <c r="BK261" s="1"/>
      <c r="BL261" s="1"/>
      <c r="BM261" s="1"/>
      <c r="BN261" s="1"/>
      <c r="BO261" s="1"/>
      <c r="BP261" s="1"/>
      <c r="BQ261" s="1"/>
      <c r="BR261" s="1"/>
      <c r="BS261" s="1"/>
      <c r="BT261" s="1"/>
      <c r="BU261" s="1"/>
      <c r="BV261" s="1"/>
      <c r="BW261" s="1"/>
      <c r="BX261" s="1"/>
      <c r="BY261" s="1"/>
      <c r="BZ261" s="1"/>
    </row>
    <row r="262" spans="1:78" ht="15.75" customHeight="1" hidden="1">
      <c r="A262" s="4"/>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6"/>
      <c r="BJ262" s="1"/>
      <c r="BK262" s="1"/>
      <c r="BL262" s="1"/>
      <c r="BM262" s="1"/>
      <c r="BN262" s="1"/>
      <c r="BO262" s="1"/>
      <c r="BP262" s="1"/>
      <c r="BQ262" s="1"/>
      <c r="BR262" s="1"/>
      <c r="BS262" s="1"/>
      <c r="BT262" s="1"/>
      <c r="BU262" s="1"/>
      <c r="BV262" s="1"/>
      <c r="BW262" s="1"/>
      <c r="BX262" s="1"/>
      <c r="BY262" s="1"/>
      <c r="BZ262" s="1"/>
    </row>
    <row r="263" spans="1:78" ht="15.75" customHeight="1" hidden="1">
      <c r="A263" s="4"/>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6"/>
      <c r="BJ263" s="1"/>
      <c r="BK263" s="1"/>
      <c r="BL263" s="1"/>
      <c r="BM263" s="1"/>
      <c r="BN263" s="1"/>
      <c r="BO263" s="1"/>
      <c r="BP263" s="1"/>
      <c r="BQ263" s="1"/>
      <c r="BR263" s="1"/>
      <c r="BS263" s="1"/>
      <c r="BT263" s="1"/>
      <c r="BU263" s="1"/>
      <c r="BV263" s="1"/>
      <c r="BW263" s="1"/>
      <c r="BX263" s="1"/>
      <c r="BY263" s="1"/>
      <c r="BZ263" s="1"/>
    </row>
    <row r="264" spans="1:78" ht="15.75">
      <c r="A264" s="4"/>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6"/>
      <c r="BJ264" s="1"/>
      <c r="BK264" s="1"/>
      <c r="BL264" s="1"/>
      <c r="BM264" s="1"/>
      <c r="BN264" s="1"/>
      <c r="BO264" s="1"/>
      <c r="BP264" s="1"/>
      <c r="BQ264" s="1"/>
      <c r="BR264" s="1"/>
      <c r="BS264" s="1"/>
      <c r="BT264" s="1"/>
      <c r="BU264" s="1"/>
      <c r="BV264" s="1"/>
      <c r="BW264" s="1"/>
      <c r="BX264" s="1"/>
      <c r="BY264" s="1"/>
      <c r="BZ264" s="1"/>
    </row>
    <row r="265" spans="1:78" ht="15.75" hidden="1">
      <c r="A265" s="4"/>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6"/>
      <c r="BB265" s="6"/>
      <c r="BC265" s="6"/>
      <c r="BD265" s="6"/>
      <c r="BE265" s="6"/>
      <c r="BF265" s="6"/>
      <c r="BG265" s="6"/>
      <c r="BH265" s="6"/>
      <c r="BI265" s="6"/>
      <c r="BJ265" s="1"/>
      <c r="BK265" s="1"/>
      <c r="BL265" s="1"/>
      <c r="BM265" s="1"/>
      <c r="BN265" s="1"/>
      <c r="BO265" s="1"/>
      <c r="BP265" s="1"/>
      <c r="BQ265" s="1"/>
      <c r="BR265" s="1"/>
      <c r="BS265" s="1"/>
      <c r="BT265" s="1"/>
      <c r="BU265" s="1"/>
      <c r="BV265" s="1"/>
      <c r="BW265" s="1"/>
      <c r="BX265" s="1"/>
      <c r="BY265" s="1"/>
      <c r="BZ265" s="1"/>
    </row>
    <row r="266" spans="1:78" ht="15.75" hidden="1">
      <c r="A266" s="4"/>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6"/>
      <c r="BB266" s="6"/>
      <c r="BC266" s="6"/>
      <c r="BD266" s="6"/>
      <c r="BE266" s="6"/>
      <c r="BF266" s="6"/>
      <c r="BG266" s="6"/>
      <c r="BH266" s="6"/>
      <c r="BI266" s="6"/>
      <c r="BJ266" s="1"/>
      <c r="BK266" s="1"/>
      <c r="BL266" s="1"/>
      <c r="BM266" s="1"/>
      <c r="BN266" s="1"/>
      <c r="BO266" s="1"/>
      <c r="BP266" s="1"/>
      <c r="BQ266" s="1"/>
      <c r="BR266" s="1"/>
      <c r="BS266" s="1"/>
      <c r="BT266" s="1"/>
      <c r="BU266" s="1"/>
      <c r="BV266" s="1"/>
      <c r="BW266" s="1"/>
      <c r="BX266" s="1"/>
      <c r="BY266" s="1"/>
      <c r="BZ266" s="1"/>
    </row>
    <row r="267" spans="1:78" ht="15.75">
      <c r="A267" s="4"/>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6"/>
      <c r="BB267" s="6"/>
      <c r="BC267" s="6"/>
      <c r="BD267" s="6"/>
      <c r="BE267" s="6"/>
      <c r="BF267" s="6"/>
      <c r="BG267" s="6"/>
      <c r="BH267" s="6"/>
      <c r="BI267" s="6"/>
      <c r="BJ267" s="1"/>
      <c r="BK267" s="1"/>
      <c r="BL267" s="1"/>
      <c r="BM267" s="1"/>
      <c r="BN267" s="1"/>
      <c r="BO267" s="1"/>
      <c r="BP267" s="1"/>
      <c r="BQ267" s="1"/>
      <c r="BR267" s="1"/>
      <c r="BS267" s="1"/>
      <c r="BT267" s="1"/>
      <c r="BU267" s="1"/>
      <c r="BV267" s="1"/>
      <c r="BW267" s="1"/>
      <c r="BX267" s="1"/>
      <c r="BY267" s="1"/>
      <c r="BZ267" s="1"/>
    </row>
    <row r="268" spans="1:78" ht="15.75" hidden="1">
      <c r="A268" s="2"/>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1:78" ht="15.75" hidden="1">
      <c r="A269" s="2"/>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1:78" ht="15.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1:78" ht="15.7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1:78" ht="15.7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1:78" ht="15.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1:78" ht="15.7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1:78" ht="15.7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1:78" ht="15.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1:78" ht="15.7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1:78" ht="15.7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1:78" ht="15.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1:78" ht="15.7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1:78" ht="15.7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1:78" ht="15.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1:78" ht="15.7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1:78" ht="15.7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1:78" ht="15.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ht="15" hidden="1"/>
    <row r="287" ht="15" hidden="1"/>
    <row r="289" ht="15" hidden="1"/>
    <row r="290" ht="15" hidden="1"/>
    <row r="292" ht="15" hidden="1"/>
    <row r="293" ht="15" hidden="1"/>
    <row r="295" ht="15" hidden="1"/>
    <row r="296" ht="15" hidden="1"/>
  </sheetData>
  <sheetProtection password="89C2" sheet="1" objects="1" scenarios="1"/>
  <mergeCells count="187">
    <mergeCell ref="A3:BI3"/>
    <mergeCell ref="Y2:AN2"/>
    <mergeCell ref="L10:BD10"/>
    <mergeCell ref="B252:BH252"/>
    <mergeCell ref="B253:BH253"/>
    <mergeCell ref="B254:BH254"/>
    <mergeCell ref="B250:BH250"/>
    <mergeCell ref="B251:BH251"/>
    <mergeCell ref="B222:BH222"/>
    <mergeCell ref="B225:BH225"/>
    <mergeCell ref="B256:BH256"/>
    <mergeCell ref="B257:BH257"/>
    <mergeCell ref="B243:BH243"/>
    <mergeCell ref="B244:BH244"/>
    <mergeCell ref="B245:BH245"/>
    <mergeCell ref="B246:BH246"/>
    <mergeCell ref="B247:BH247"/>
    <mergeCell ref="B248:BH248"/>
    <mergeCell ref="B249:BH249"/>
    <mergeCell ref="B231:BH231"/>
    <mergeCell ref="B234:BH234"/>
    <mergeCell ref="B237:BH237"/>
    <mergeCell ref="B240:BH240"/>
    <mergeCell ref="B241:BH241"/>
    <mergeCell ref="B255:BH255"/>
    <mergeCell ref="B242:BH242"/>
    <mergeCell ref="B198:BH198"/>
    <mergeCell ref="B201:BH201"/>
    <mergeCell ref="B204:BH204"/>
    <mergeCell ref="B207:BH207"/>
    <mergeCell ref="B210:BH210"/>
    <mergeCell ref="B213:BH213"/>
    <mergeCell ref="B216:BH216"/>
    <mergeCell ref="B219:BH219"/>
    <mergeCell ref="B228:BH228"/>
    <mergeCell ref="C2:D2"/>
    <mergeCell ref="B192:BH195"/>
    <mergeCell ref="A1:X1"/>
    <mergeCell ref="AO1:BI1"/>
    <mergeCell ref="Y1:AN1"/>
    <mergeCell ref="B157:L157"/>
    <mergeCell ref="B160:L160"/>
    <mergeCell ref="B163:L163"/>
    <mergeCell ref="B181:L181"/>
    <mergeCell ref="B184:L184"/>
    <mergeCell ref="R133:X139"/>
    <mergeCell ref="Y133:AD139"/>
    <mergeCell ref="AF133:AP139"/>
    <mergeCell ref="AQ133:AU139"/>
    <mergeCell ref="B187:L187"/>
    <mergeCell ref="B166:L166"/>
    <mergeCell ref="B169:L169"/>
    <mergeCell ref="B172:L172"/>
    <mergeCell ref="B175:L175"/>
    <mergeCell ref="B178:L178"/>
    <mergeCell ref="B148:L151"/>
    <mergeCell ref="B154:L154"/>
    <mergeCell ref="BC133:BH139"/>
    <mergeCell ref="B142:L145"/>
    <mergeCell ref="AF142:AP145"/>
    <mergeCell ref="AV142:BB145"/>
    <mergeCell ref="AV148:BB151"/>
    <mergeCell ref="AV154:BB157"/>
    <mergeCell ref="B133:L139"/>
    <mergeCell ref="M133:Q139"/>
    <mergeCell ref="Q115:BB115"/>
    <mergeCell ref="Q121:AD121"/>
    <mergeCell ref="Q127:BB127"/>
    <mergeCell ref="AF154:AP154"/>
    <mergeCell ref="AF157:AP157"/>
    <mergeCell ref="AF160:AP160"/>
    <mergeCell ref="M142:Q145"/>
    <mergeCell ref="M148:Q151"/>
    <mergeCell ref="M154:Q157"/>
    <mergeCell ref="AV133:BB139"/>
    <mergeCell ref="BC142:BH187"/>
    <mergeCell ref="AQ142:AU145"/>
    <mergeCell ref="AQ148:AU151"/>
    <mergeCell ref="AQ154:AU157"/>
    <mergeCell ref="AQ160:AU163"/>
    <mergeCell ref="M166:Q169"/>
    <mergeCell ref="M172:Q175"/>
    <mergeCell ref="M178:Q181"/>
    <mergeCell ref="AV160:BB163"/>
    <mergeCell ref="M184:Q187"/>
    <mergeCell ref="R142:X145"/>
    <mergeCell ref="R148:X151"/>
    <mergeCell ref="R154:X157"/>
    <mergeCell ref="R160:X163"/>
    <mergeCell ref="R166:X169"/>
    <mergeCell ref="R172:X175"/>
    <mergeCell ref="R178:X181"/>
    <mergeCell ref="R184:X187"/>
    <mergeCell ref="M160:Q163"/>
    <mergeCell ref="AQ166:AU169"/>
    <mergeCell ref="AQ172:AU175"/>
    <mergeCell ref="AQ178:AU181"/>
    <mergeCell ref="AQ184:AU187"/>
    <mergeCell ref="Y142:AD145"/>
    <mergeCell ref="AF178:AP178"/>
    <mergeCell ref="AF181:AP181"/>
    <mergeCell ref="AF184:AP184"/>
    <mergeCell ref="AF187:AP187"/>
    <mergeCell ref="Y148:AD187"/>
    <mergeCell ref="AF163:AP163"/>
    <mergeCell ref="AF166:AP166"/>
    <mergeCell ref="AF169:AP169"/>
    <mergeCell ref="AF172:AP172"/>
    <mergeCell ref="AF175:AP175"/>
    <mergeCell ref="AF148:AP148"/>
    <mergeCell ref="AF151:AP151"/>
    <mergeCell ref="AV166:BB169"/>
    <mergeCell ref="AV172:BB175"/>
    <mergeCell ref="AV178:BB181"/>
    <mergeCell ref="AV184:BB187"/>
    <mergeCell ref="ED160:EN160"/>
    <mergeCell ref="CZ154:DJ154"/>
    <mergeCell ref="DK154:DO157"/>
    <mergeCell ref="CZ157:DJ157"/>
    <mergeCell ref="ED157:EN157"/>
    <mergeCell ref="CZ169:DJ169"/>
    <mergeCell ref="ET133:EZ139"/>
    <mergeCell ref="FA133:FF139"/>
    <mergeCell ref="CZ142:DJ145"/>
    <mergeCell ref="DK142:DO145"/>
    <mergeCell ref="DP142:DV145"/>
    <mergeCell ref="DW142:EB145"/>
    <mergeCell ref="ED142:EN145"/>
    <mergeCell ref="EO142:ES145"/>
    <mergeCell ref="ET142:EZ145"/>
    <mergeCell ref="FA142:FF187"/>
    <mergeCell ref="CZ148:DJ151"/>
    <mergeCell ref="DK148:DO151"/>
    <mergeCell ref="DP148:DV151"/>
    <mergeCell ref="DW148:EB187"/>
    <mergeCell ref="ED148:EN148"/>
    <mergeCell ref="ET148:EZ151"/>
    <mergeCell ref="DP172:DV175"/>
    <mergeCell ref="EO154:ES157"/>
    <mergeCell ref="ET154:EZ157"/>
    <mergeCell ref="CZ133:DJ139"/>
    <mergeCell ref="DK133:DO139"/>
    <mergeCell ref="DP133:DV139"/>
    <mergeCell ref="DW133:EB139"/>
    <mergeCell ref="ED133:EN139"/>
    <mergeCell ref="EO148:ES151"/>
    <mergeCell ref="EO133:ES139"/>
    <mergeCell ref="ED151:EN151"/>
    <mergeCell ref="ET160:EZ163"/>
    <mergeCell ref="CZ163:DJ163"/>
    <mergeCell ref="ED163:EN163"/>
    <mergeCell ref="CZ166:DJ166"/>
    <mergeCell ref="DK166:DO169"/>
    <mergeCell ref="DP166:DV169"/>
    <mergeCell ref="ED166:EN166"/>
    <mergeCell ref="EO166:ES169"/>
    <mergeCell ref="ET166:EZ169"/>
    <mergeCell ref="DP184:DV187"/>
    <mergeCell ref="ED184:EN184"/>
    <mergeCell ref="EO184:ES187"/>
    <mergeCell ref="ED169:EN169"/>
    <mergeCell ref="CZ160:DJ160"/>
    <mergeCell ref="DK160:DO163"/>
    <mergeCell ref="DP160:DV163"/>
    <mergeCell ref="ED172:EN172"/>
    <mergeCell ref="EO160:ES163"/>
    <mergeCell ref="EO172:ES175"/>
    <mergeCell ref="EO178:ES181"/>
    <mergeCell ref="ET178:EZ181"/>
    <mergeCell ref="CZ181:DJ181"/>
    <mergeCell ref="DP154:DV157"/>
    <mergeCell ref="ED154:EN154"/>
    <mergeCell ref="ET184:EZ187"/>
    <mergeCell ref="CZ187:DJ187"/>
    <mergeCell ref="ED187:EN187"/>
    <mergeCell ref="CZ184:DJ184"/>
    <mergeCell ref="DK184:DO187"/>
    <mergeCell ref="ED181:EN181"/>
    <mergeCell ref="CZ172:DJ172"/>
    <mergeCell ref="DK172:DO175"/>
    <mergeCell ref="ET172:EZ175"/>
    <mergeCell ref="CZ175:DJ175"/>
    <mergeCell ref="ED175:EN175"/>
    <mergeCell ref="CZ178:DJ178"/>
    <mergeCell ref="DK178:DO181"/>
    <mergeCell ref="DP178:DV181"/>
    <mergeCell ref="ED178:EN178"/>
  </mergeCells>
  <printOptions/>
  <pageMargins left="0.2362204724409449" right="0.2362204724409449" top="0.3937007874015748" bottom="0.32" header="0.31496062992125984" footer="0.19"/>
  <pageSetup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ПрАТ "УСК "Княжа Вієнна Іншуранс Груп"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2011-06-17T12:57:01Z</cp:lastPrinted>
  <dcterms:created xsi:type="dcterms:W3CDTF">2011-06-14T07:30:47Z</dcterms:created>
  <dcterms:modified xsi:type="dcterms:W3CDTF">2011-09-14T08:01:04Z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